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07"/>
  <workbookPr showInkAnnotation="0" autoCompressPictures="0"/>
  <mc:AlternateContent xmlns:mc="http://schemas.openxmlformats.org/markup-compatibility/2006">
    <mc:Choice Requires="x15">
      <x15ac:absPath xmlns:x15ac="http://schemas.microsoft.com/office/spreadsheetml/2010/11/ac" url="https://nrel.sharepoint.com/sites/PVCellModuleEfficiencyCharts/Shared Documents/Chart Updates/Dec. 2025 Update Files/Module Chart Image + PDF + Xlxs/"/>
    </mc:Choice>
  </mc:AlternateContent>
  <xr:revisionPtr revIDLastSave="5" documentId="13_ncr:1_{B2989790-0426-1A46-B096-7FB2C7D8DB65}" xr6:coauthVersionLast="47" xr6:coauthVersionMax="47" xr10:uidLastSave="{2811B2C7-AADB-5A4D-B671-BF0B380DCB71}"/>
  <bookViews>
    <workbookView xWindow="10080" yWindow="3320" windowWidth="38100" windowHeight="16220" tabRatio="500" activeTab="1" xr2:uid="{00000000-000D-0000-FFFF-FFFF00000000}"/>
  </bookViews>
  <sheets>
    <sheet name="PIP data" sheetId="1" r:id="rId1"/>
    <sheet name="Data Disclaimer" sheetId="2" r:id="rId2"/>
  </sheets>
  <definedNames>
    <definedName name="_xlnm._FilterDatabase" localSheetId="0" hidden="1">'PIP data'!$A$1:$W$227</definedName>
    <definedName name="_xlnm.Print_Area" localSheetId="0">'PIP data'!$A$1:$W$66</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159" i="1" l="1"/>
  <c r="C159" i="1"/>
  <c r="B158" i="1"/>
  <c r="C158" i="1"/>
  <c r="B157" i="1"/>
  <c r="C157" i="1"/>
  <c r="B156" i="1"/>
  <c r="C156" i="1"/>
  <c r="B155" i="1"/>
  <c r="C155" i="1"/>
  <c r="B154" i="1"/>
  <c r="C154" i="1"/>
  <c r="B153" i="1"/>
  <c r="C153" i="1"/>
  <c r="B151" i="1"/>
  <c r="C151" i="1"/>
  <c r="B150" i="1"/>
  <c r="C150" i="1"/>
  <c r="B149" i="1"/>
  <c r="C149" i="1"/>
  <c r="B146" i="1"/>
  <c r="C146" i="1"/>
  <c r="B148" i="1"/>
  <c r="C148" i="1"/>
  <c r="B147" i="1"/>
  <c r="C147" i="1"/>
  <c r="B145" i="1"/>
  <c r="C145" i="1"/>
  <c r="C144" i="1"/>
  <c r="C121" i="1" l="1"/>
  <c r="C113" i="1"/>
  <c r="B113" i="1" l="1"/>
  <c r="B121" i="1" l="1"/>
  <c r="L59" i="1"/>
  <c r="L63" i="1" l="1"/>
  <c r="L11" i="1" l="1"/>
  <c r="L21" i="1"/>
  <c r="L44" i="1"/>
  <c r="L104" i="1"/>
  <c r="L123" i="1"/>
  <c r="L122" i="1"/>
  <c r="L130" i="1"/>
  <c r="L36" i="1"/>
  <c r="L53" i="1"/>
  <c r="L52" i="1"/>
  <c r="L56" i="1"/>
  <c r="L30" i="1"/>
  <c r="L2" i="1"/>
  <c r="L22" i="1"/>
  <c r="L14" i="1"/>
  <c r="L28" i="1"/>
  <c r="L13" i="1"/>
  <c r="L29" i="1"/>
  <c r="L27" i="1"/>
  <c r="L72" i="1"/>
  <c r="L115" i="1"/>
  <c r="L51" i="1"/>
  <c r="L55" i="1"/>
  <c r="L114" i="1"/>
  <c r="L54" i="1"/>
  <c r="L103" i="1"/>
  <c r="L102" i="1"/>
  <c r="L96" i="1"/>
  <c r="L61" i="1"/>
  <c r="L95" i="1"/>
  <c r="L101" i="1"/>
  <c r="L71" i="1"/>
  <c r="L65" i="1"/>
  <c r="L70" i="1"/>
  <c r="L64" i="1"/>
  <c r="L77" i="1"/>
  <c r="L94" i="1"/>
  <c r="W138" i="1" l="1"/>
  <c r="W137" i="1"/>
  <c r="W140" i="1"/>
  <c r="W139" i="1"/>
  <c r="L134" i="1" l="1"/>
  <c r="L133" i="1"/>
  <c r="L135" i="1"/>
  <c r="L47" i="1"/>
  <c r="W135" i="1"/>
  <c r="L67" i="1"/>
  <c r="L86" i="1"/>
  <c r="L85" i="1"/>
  <c r="L84" i="1"/>
  <c r="L78" i="1"/>
  <c r="L66" i="1"/>
  <c r="L132" i="1"/>
  <c r="L87" i="1"/>
  <c r="C133" i="1"/>
  <c r="C134" i="1"/>
  <c r="C135" i="1"/>
  <c r="B133" i="1"/>
  <c r="B134" i="1"/>
  <c r="B135" i="1"/>
  <c r="L89" i="1"/>
  <c r="L92" i="1"/>
  <c r="L82" i="1"/>
  <c r="L83" i="1"/>
  <c r="L76" i="1"/>
  <c r="L75" i="1"/>
  <c r="L68" i="1"/>
  <c r="L24" i="1"/>
  <c r="L31" i="1"/>
  <c r="L69" i="1"/>
  <c r="L58" i="1"/>
  <c r="L49" i="1"/>
  <c r="L73" i="1"/>
  <c r="L74" i="1"/>
  <c r="L81" i="1"/>
  <c r="L46" i="1"/>
  <c r="L45" i="1"/>
  <c r="L41" i="1"/>
  <c r="L34" i="1"/>
  <c r="L33" i="1"/>
  <c r="L20" i="1"/>
  <c r="L19" i="1"/>
  <c r="L9" i="1"/>
  <c r="W132" i="1"/>
  <c r="V10" i="1"/>
  <c r="L6" i="1"/>
  <c r="L91" i="1"/>
  <c r="L93" i="1"/>
  <c r="L98" i="1"/>
  <c r="L100" i="1"/>
  <c r="L97" i="1"/>
  <c r="L110" i="1"/>
  <c r="L99" i="1"/>
  <c r="L106" i="1"/>
  <c r="L108" i="1"/>
  <c r="L111" i="1"/>
  <c r="L107" i="1"/>
  <c r="L109" i="1"/>
  <c r="L112" i="1"/>
  <c r="L116" i="1"/>
  <c r="L120" i="1"/>
  <c r="L118" i="1"/>
  <c r="L117" i="1"/>
  <c r="L127" i="1"/>
  <c r="L119" i="1"/>
  <c r="L126" i="1"/>
  <c r="L124" i="1"/>
  <c r="L128" i="1"/>
  <c r="L129" i="1"/>
  <c r="L125" i="1"/>
  <c r="L131" i="1"/>
  <c r="L88" i="1"/>
  <c r="C3" i="1"/>
  <c r="C4" i="1"/>
  <c r="C12" i="1"/>
  <c r="C8" i="1"/>
  <c r="C9" i="1"/>
  <c r="C5" i="1"/>
  <c r="C6" i="1"/>
  <c r="C15" i="1"/>
  <c r="C16" i="1"/>
  <c r="C10" i="1"/>
  <c r="C19" i="1"/>
  <c r="C17" i="1"/>
  <c r="C23" i="1"/>
  <c r="C20" i="1"/>
  <c r="C18" i="1"/>
  <c r="C24" i="1"/>
  <c r="C26" i="1"/>
  <c r="C32" i="1"/>
  <c r="C33" i="1"/>
  <c r="C31" i="1"/>
  <c r="C25" i="1"/>
  <c r="C35" i="1"/>
  <c r="C34" i="1"/>
  <c r="C38" i="1"/>
  <c r="C37" i="1"/>
  <c r="C42" i="1"/>
  <c r="C41" i="1"/>
  <c r="C45" i="1"/>
  <c r="C46" i="1"/>
  <c r="C48" i="1"/>
  <c r="C49" i="1"/>
  <c r="C58" i="1"/>
  <c r="C69" i="1"/>
  <c r="C68" i="1"/>
  <c r="C74" i="1"/>
  <c r="C76" i="1"/>
  <c r="C73" i="1"/>
  <c r="C83" i="1"/>
  <c r="C80" i="1"/>
  <c r="C81" i="1"/>
  <c r="C82" i="1"/>
  <c r="C79" i="1"/>
  <c r="C92" i="1"/>
  <c r="C89" i="1"/>
  <c r="C90" i="1"/>
  <c r="C88" i="1"/>
  <c r="C91" i="1"/>
  <c r="C93" i="1"/>
  <c r="C98" i="1"/>
  <c r="C100" i="1"/>
  <c r="C97" i="1"/>
  <c r="C110" i="1"/>
  <c r="C99" i="1"/>
  <c r="C106" i="1"/>
  <c r="C108" i="1"/>
  <c r="C111" i="1"/>
  <c r="C107" i="1"/>
  <c r="C109" i="1"/>
  <c r="C112" i="1"/>
  <c r="C116" i="1"/>
  <c r="C120" i="1"/>
  <c r="C118" i="1"/>
  <c r="C117" i="1"/>
  <c r="C127" i="1"/>
  <c r="C119" i="1"/>
  <c r="C126" i="1"/>
  <c r="C124" i="1"/>
  <c r="C128" i="1"/>
  <c r="C129" i="1"/>
  <c r="C125" i="1"/>
  <c r="C131" i="1"/>
  <c r="C47" i="1"/>
  <c r="C62" i="1"/>
  <c r="C67" i="1"/>
  <c r="C66" i="1"/>
  <c r="C78" i="1"/>
  <c r="C84" i="1"/>
  <c r="C85" i="1"/>
  <c r="C87" i="1"/>
  <c r="C86" i="1"/>
  <c r="C105" i="1"/>
  <c r="C132" i="1"/>
  <c r="B3" i="1"/>
  <c r="B4" i="1"/>
  <c r="B12" i="1"/>
  <c r="B8" i="1"/>
  <c r="B9" i="1"/>
  <c r="B5" i="1"/>
  <c r="B6" i="1"/>
  <c r="B15" i="1"/>
  <c r="B16" i="1"/>
  <c r="B10" i="1"/>
  <c r="B19" i="1"/>
  <c r="B17" i="1"/>
  <c r="B23" i="1"/>
  <c r="B20" i="1"/>
  <c r="B18" i="1"/>
  <c r="B24" i="1"/>
  <c r="B26" i="1"/>
  <c r="B32" i="1"/>
  <c r="B33" i="1"/>
  <c r="B31" i="1"/>
  <c r="B25" i="1"/>
  <c r="B35" i="1"/>
  <c r="B34" i="1"/>
  <c r="B38" i="1"/>
  <c r="B37" i="1"/>
  <c r="B42" i="1"/>
  <c r="B41" i="1"/>
  <c r="B45" i="1"/>
  <c r="B46" i="1"/>
  <c r="B48" i="1"/>
  <c r="B49" i="1"/>
  <c r="B57" i="1"/>
  <c r="B58" i="1"/>
  <c r="B69" i="1"/>
  <c r="B68" i="1"/>
  <c r="B74" i="1"/>
  <c r="B76" i="1"/>
  <c r="B73" i="1"/>
  <c r="B83" i="1"/>
  <c r="B80" i="1"/>
  <c r="B81" i="1"/>
  <c r="B82" i="1"/>
  <c r="B79" i="1"/>
  <c r="B92" i="1"/>
  <c r="B89" i="1"/>
  <c r="B90" i="1"/>
  <c r="B88" i="1"/>
  <c r="B91" i="1"/>
  <c r="B93" i="1"/>
  <c r="B98" i="1"/>
  <c r="B100" i="1"/>
  <c r="B97" i="1"/>
  <c r="B110" i="1"/>
  <c r="B99" i="1"/>
  <c r="B106" i="1"/>
  <c r="B108" i="1"/>
  <c r="B111" i="1"/>
  <c r="B107" i="1"/>
  <c r="B109" i="1"/>
  <c r="B112" i="1"/>
  <c r="B116" i="1"/>
  <c r="B120" i="1"/>
  <c r="B118" i="1"/>
  <c r="B117" i="1"/>
  <c r="B127" i="1"/>
  <c r="B119" i="1"/>
  <c r="B126" i="1"/>
  <c r="B124" i="1"/>
  <c r="B128" i="1"/>
  <c r="B129" i="1"/>
  <c r="B125" i="1"/>
  <c r="B131" i="1"/>
  <c r="B47" i="1"/>
  <c r="B62" i="1"/>
  <c r="B67" i="1"/>
  <c r="B66" i="1"/>
  <c r="B78" i="1"/>
  <c r="B84" i="1"/>
  <c r="B85" i="1"/>
  <c r="B87" i="1"/>
  <c r="B86" i="1"/>
  <c r="B105" i="1"/>
  <c r="B132" i="1"/>
  <c r="V3" i="1"/>
  <c r="L3" i="1"/>
  <c r="V4" i="1"/>
  <c r="L4" i="1"/>
  <c r="V12" i="1"/>
  <c r="L12" i="1"/>
  <c r="V8" i="1"/>
  <c r="L8" i="1"/>
  <c r="V9" i="1"/>
  <c r="V5" i="1"/>
  <c r="L5" i="1"/>
  <c r="V6" i="1"/>
  <c r="V15" i="1"/>
  <c r="L15" i="1"/>
  <c r="V16" i="1"/>
  <c r="L16" i="1"/>
  <c r="L10" i="1"/>
  <c r="V19" i="1"/>
  <c r="V17" i="1"/>
  <c r="L17" i="1"/>
  <c r="V23" i="1"/>
  <c r="L23" i="1"/>
  <c r="V20" i="1"/>
  <c r="V18" i="1"/>
  <c r="L18" i="1"/>
  <c r="V24" i="1"/>
  <c r="W24" i="1"/>
  <c r="V26" i="1"/>
  <c r="L26" i="1"/>
  <c r="V32" i="1"/>
  <c r="L32" i="1"/>
  <c r="V33" i="1"/>
  <c r="V31" i="1"/>
  <c r="W31" i="1"/>
  <c r="V25" i="1"/>
  <c r="L25" i="1"/>
  <c r="V35" i="1"/>
  <c r="L35" i="1"/>
  <c r="V34" i="1"/>
  <c r="V38" i="1"/>
  <c r="L38" i="1"/>
  <c r="V37" i="1"/>
  <c r="L37" i="1"/>
  <c r="V42" i="1"/>
  <c r="L42" i="1"/>
  <c r="V41" i="1"/>
  <c r="V45" i="1"/>
  <c r="W45" i="1"/>
  <c r="V46" i="1"/>
  <c r="V48" i="1"/>
  <c r="L48" i="1"/>
  <c r="V49" i="1"/>
  <c r="W49" i="1"/>
  <c r="V57" i="1"/>
  <c r="L57" i="1"/>
  <c r="V58" i="1"/>
  <c r="W58" i="1"/>
  <c r="W69" i="1"/>
  <c r="W68" i="1"/>
  <c r="W75" i="1"/>
  <c r="W74" i="1"/>
  <c r="W76" i="1"/>
  <c r="W73" i="1"/>
  <c r="W83" i="1"/>
  <c r="W80" i="1"/>
  <c r="W81" i="1"/>
  <c r="W82" i="1"/>
  <c r="W79" i="1"/>
  <c r="W92" i="1"/>
  <c r="W89" i="1"/>
  <c r="W88" i="1"/>
  <c r="W91" i="1"/>
  <c r="W93" i="1"/>
  <c r="W98" i="1"/>
  <c r="W100" i="1"/>
  <c r="W110" i="1"/>
  <c r="W99" i="1"/>
  <c r="W106" i="1"/>
  <c r="W108" i="1"/>
  <c r="W111" i="1"/>
  <c r="W107" i="1"/>
  <c r="W112" i="1"/>
  <c r="W120" i="1"/>
  <c r="W118" i="1"/>
  <c r="W117" i="1"/>
  <c r="W127" i="1"/>
  <c r="W119" i="1"/>
  <c r="W126" i="1"/>
  <c r="W128" i="1"/>
  <c r="W129" i="1"/>
  <c r="W125" i="1"/>
  <c r="W131" i="1"/>
</calcChain>
</file>

<file path=xl/sharedStrings.xml><?xml version="1.0" encoding="utf-8"?>
<sst xmlns="http://schemas.openxmlformats.org/spreadsheetml/2006/main" count="1075" uniqueCount="318">
  <si>
    <t>Measurement Date</t>
  </si>
  <si>
    <t>Month</t>
  </si>
  <si>
    <t>Year</t>
  </si>
  <si>
    <t>First PIP</t>
  </si>
  <si>
    <t>PIP Table #</t>
  </si>
  <si>
    <t>Cell Material Class</t>
  </si>
  <si>
    <t>Cell Type (cell material, junctions, concent)</t>
  </si>
  <si>
    <t>Detailed Description</t>
  </si>
  <si>
    <t>Group(s)</t>
  </si>
  <si>
    <t>Efficiency (%)</t>
  </si>
  <si>
    <t>Revised/New Efficiency (%)</t>
  </si>
  <si>
    <t>Uncertainty (%)</t>
  </si>
  <si>
    <r>
      <t>Area (cm</t>
    </r>
    <r>
      <rPr>
        <sz val="14"/>
        <color rgb="FFFFFFFF"/>
        <rFont val="Calibri"/>
        <family val="2"/>
      </rPr>
      <t>²</t>
    </r>
    <r>
      <rPr>
        <sz val="14"/>
        <color rgb="FFFFFFFF"/>
        <rFont val="Times New Roman"/>
        <family val="1"/>
      </rPr>
      <t>)</t>
    </r>
  </si>
  <si>
    <t>Type of Area</t>
  </si>
  <si>
    <r>
      <t>V</t>
    </r>
    <r>
      <rPr>
        <vertAlign val="subscript"/>
        <sz val="12"/>
        <color rgb="FFFFFFFF"/>
        <rFont val="Calibri"/>
        <family val="2"/>
        <scheme val="minor"/>
      </rPr>
      <t>OC</t>
    </r>
    <r>
      <rPr>
        <sz val="12"/>
        <color rgb="FFFFFFFF"/>
        <rFont val="Calibri"/>
        <family val="2"/>
        <scheme val="minor"/>
      </rPr>
      <t xml:space="preserve"> (V)</t>
    </r>
  </si>
  <si>
    <r>
      <t>I</t>
    </r>
    <r>
      <rPr>
        <vertAlign val="subscript"/>
        <sz val="14"/>
        <color rgb="FFFFFFFF"/>
        <rFont val="Calibri"/>
        <family val="2"/>
      </rPr>
      <t>sc</t>
    </r>
    <r>
      <rPr>
        <sz val="14"/>
        <color rgb="FFFFFFFF"/>
        <rFont val="Calibri"/>
        <family val="2"/>
      </rPr>
      <t xml:space="preserve"> (A)</t>
    </r>
  </si>
  <si>
    <t>Revised/ New Isc (A) (PIP #33 -&gt;)</t>
  </si>
  <si>
    <t>Submodule Short-Current Density (mA/cm2)</t>
  </si>
  <si>
    <t>FF (%)</t>
  </si>
  <si>
    <t>Accredited Testing Centers</t>
  </si>
  <si>
    <t>EFFI.  Check</t>
  </si>
  <si>
    <t>REV. EFF. Check 2</t>
  </si>
  <si>
    <t xml:space="preserve"> Combined Efficiency (%)</t>
  </si>
  <si>
    <t>Notes</t>
  </si>
  <si>
    <t>a-Si</t>
  </si>
  <si>
    <t>a-Si - 1j</t>
  </si>
  <si>
    <t>thin film</t>
  </si>
  <si>
    <t>Solarex</t>
  </si>
  <si>
    <t>ap</t>
  </si>
  <si>
    <t>NREL</t>
  </si>
  <si>
    <t>a-Si - 2j</t>
  </si>
  <si>
    <t>a-Si/a-Si, thin tandem</t>
  </si>
  <si>
    <t>Fuji Electric</t>
  </si>
  <si>
    <t>thin film large</t>
  </si>
  <si>
    <t>ARCO</t>
  </si>
  <si>
    <t>Chalcogenide</t>
  </si>
  <si>
    <t>CdTe</t>
  </si>
  <si>
    <t>CdTe, thin film</t>
  </si>
  <si>
    <t>Photon Energy</t>
  </si>
  <si>
    <t>CuInSe2, 55 cells</t>
  </si>
  <si>
    <t>This module is reported in PIP as CIGS, but is reported elsewhere to be CIS: e.g. PIP Vol. 3 p. 279 (1995).</t>
  </si>
  <si>
    <t>Si</t>
  </si>
  <si>
    <t>Si - mono - conc</t>
  </si>
  <si>
    <t>Linear-focus, 79X refractive concentrator, 12 cells</t>
  </si>
  <si>
    <t>Sandia/UNSW/ENTECH</t>
  </si>
  <si>
    <t>Sandia</t>
  </si>
  <si>
    <t>Area was updated from 1800 to 1875 cm2 in version 2</t>
  </si>
  <si>
    <t>Si - other</t>
  </si>
  <si>
    <t>laser-grooved, 16 cells</t>
  </si>
  <si>
    <t>UNSW</t>
  </si>
  <si>
    <t>Si - mono - PERC</t>
  </si>
  <si>
    <t>submodule: 16 PERL cells</t>
  </si>
  <si>
    <t>a-Si/a-SiGe, thin tandem</t>
  </si>
  <si>
    <t>USSC</t>
  </si>
  <si>
    <t>CdS/CdTe</t>
  </si>
  <si>
    <t>Golden Photon</t>
  </si>
  <si>
    <t>ARCO (Siemens Solar)</t>
  </si>
  <si>
    <t>ESTI</t>
  </si>
  <si>
    <t>a-Si - 3j</t>
  </si>
  <si>
    <t>a-Si/a-SiGe/a-SiGe</t>
  </si>
  <si>
    <t>Stabilized results</t>
  </si>
  <si>
    <t>Solar Cells, Inc.</t>
  </si>
  <si>
    <t>Si - mono - IBC</t>
  </si>
  <si>
    <t>Monocrystalline silicon; interdigitated back contact; 48 cells</t>
  </si>
  <si>
    <t>Honda/SunPower</t>
  </si>
  <si>
    <t>Si - multi</t>
  </si>
  <si>
    <t>Multi-crystalline silicon made by heat exchanger method; 24 cells</t>
  </si>
  <si>
    <t>Sandia/Crystal systems</t>
  </si>
  <si>
    <t>Not measured at an external laboratory</t>
  </si>
  <si>
    <t>spheral silicon</t>
  </si>
  <si>
    <t>Texas Instruments</t>
  </si>
  <si>
    <t>Submodule: PERL</t>
  </si>
  <si>
    <t>da</t>
  </si>
  <si>
    <t>CuInSe2</t>
  </si>
  <si>
    <t>Siemens Solar</t>
  </si>
  <si>
    <t>Reported in PIP as CIGS, but elsewhere as CIS.</t>
  </si>
  <si>
    <t>Submodule: Made for solar-car race</t>
  </si>
  <si>
    <t>UNSW/Gochermann</t>
  </si>
  <si>
    <t>CuInGa(SSe)2</t>
  </si>
  <si>
    <t>a-Si/a-Si/a-Si:Ge</t>
  </si>
  <si>
    <t>Matsushita</t>
  </si>
  <si>
    <t>JQA</t>
  </si>
  <si>
    <t>BP Solarex</t>
  </si>
  <si>
    <t>submodule, &lt; 2 µm on glass</t>
  </si>
  <si>
    <t>Pacific Solar</t>
  </si>
  <si>
    <t>Cd free, CuInGa(SSe)2</t>
  </si>
  <si>
    <t>Showa Shell</t>
  </si>
  <si>
    <t>Was identified initially as CIGS, but in the following issue was corrected to CIGSS.</t>
  </si>
  <si>
    <t>polycrystalline submodule, 1-2 µm on glass</t>
  </si>
  <si>
    <t>Monocrystalline silicon; interdigitated back contact; large</t>
  </si>
  <si>
    <t>SunPower</t>
  </si>
  <si>
    <t>OPV</t>
  </si>
  <si>
    <t>submodule, P3HT/PCBM</t>
  </si>
  <si>
    <t>Plextronics</t>
  </si>
  <si>
    <t>Stability not investigated</t>
  </si>
  <si>
    <t>submodule</t>
  </si>
  <si>
    <t>Solarmer</t>
  </si>
  <si>
    <t>ECN/REC</t>
  </si>
  <si>
    <t>Miasole</t>
  </si>
  <si>
    <t>Kyocera</t>
  </si>
  <si>
    <t>AIST</t>
  </si>
  <si>
    <t>Schott Solar</t>
  </si>
  <si>
    <t>PrimeStar Solar</t>
  </si>
  <si>
    <t>III-V</t>
  </si>
  <si>
    <t>GaAs - 1j</t>
  </si>
  <si>
    <t>GaAs, thin film, single crystal</t>
  </si>
  <si>
    <t>Alta Devices</t>
  </si>
  <si>
    <t>Q-Cells</t>
  </si>
  <si>
    <t>submodule, 10 series cells</t>
  </si>
  <si>
    <t>Sumitomo Chemical</t>
  </si>
  <si>
    <t>First Solar</t>
  </si>
  <si>
    <t>GaAs - 3j - conc</t>
  </si>
  <si>
    <t>Amonix</t>
  </si>
  <si>
    <t>-</t>
  </si>
  <si>
    <t>submodule, 15 series cells</t>
  </si>
  <si>
    <t>FhG-ISE</t>
  </si>
  <si>
    <t>LG Electronics</t>
  </si>
  <si>
    <t>t</t>
  </si>
  <si>
    <t>Stabilized at the manufacturer under the light-soaing conditions of IEC61646</t>
  </si>
  <si>
    <t>Toshiba</t>
  </si>
  <si>
    <t>Dye Sensitized</t>
  </si>
  <si>
    <t>submodule, 26 serial cells</t>
  </si>
  <si>
    <t>Sharp</t>
  </si>
  <si>
    <t>GaAs - 3j - conc</t>
  </si>
  <si>
    <t>Concentrating, Refractive module</t>
  </si>
  <si>
    <t>Stability not investigated; Duplicate record - reinstated</t>
  </si>
  <si>
    <t>TEL Solar, Trubbach Labs</t>
  </si>
  <si>
    <t>Stabilized at the manufacturer for 149 h to the 2% IEC criteria</t>
  </si>
  <si>
    <t>Cd free, CuInxGa1-xSySe2-y, monolithic submodule</t>
  </si>
  <si>
    <t>Avancis</t>
  </si>
  <si>
    <t>Cd free, CuInGa(SSe)2,70 cells</t>
  </si>
  <si>
    <t>Solar Frontier</t>
  </si>
  <si>
    <t>GaAs - 4j - conc</t>
  </si>
  <si>
    <t>GaInP/GaAs//GaInAsP/GaInAs bonded</t>
  </si>
  <si>
    <t>Fraunhofer ISE</t>
  </si>
  <si>
    <t>Flash measurement</t>
  </si>
  <si>
    <t>Polymer</t>
  </si>
  <si>
    <r>
      <t xml:space="preserve">thin transfer submodule, 35 </t>
    </r>
    <r>
      <rPr>
        <sz val="12"/>
        <color theme="1"/>
        <rFont val="Calibri"/>
        <family val="2"/>
      </rPr>
      <t>μ</t>
    </r>
    <r>
      <rPr>
        <sz val="12"/>
        <color theme="1"/>
        <rFont val="Calibri"/>
        <family val="2"/>
        <scheme val="minor"/>
      </rPr>
      <t>m thick</t>
    </r>
  </si>
  <si>
    <t>Solexel</t>
  </si>
  <si>
    <t>Stabilized at the manufacturer to the 2% level following IEC criteria procedure of repeated measurements.</t>
  </si>
  <si>
    <t>GaInP/GaAs//GaInAsP/GaInAs bonded, wafer-bonded stack under lense with concentration of 333.</t>
  </si>
  <si>
    <t>Outdoor measurement </t>
  </si>
  <si>
    <t>80.0</t>
  </si>
  <si>
    <t>Trina Solar</t>
  </si>
  <si>
    <t>Hybrid</t>
  </si>
  <si>
    <t>GaInP/GaInAs/Ge; Si, split spectrum submodule with concentration ratio of 365.</t>
  </si>
  <si>
    <t>GaAs - 3j</t>
  </si>
  <si>
    <t>InGaP/GaAs/InGaAs 32 cells</t>
  </si>
  <si>
    <t>FF should be 83.6% instead of 93.6%</t>
  </si>
  <si>
    <t>Si - mono - HJ - IBC</t>
  </si>
  <si>
    <t>Panasonic</t>
  </si>
  <si>
    <t>Hanwha Q Cells</t>
  </si>
  <si>
    <t>Si - mono - HJ - IBC</t>
  </si>
  <si>
    <t>Kaneka</t>
  </si>
  <si>
    <t>Cd free, 70 cells</t>
  </si>
  <si>
    <t>48.0</t>
  </si>
  <si>
    <t>Composition not clearly defined. Press release suggests CIS.</t>
  </si>
  <si>
    <t>11.08</t>
  </si>
  <si>
    <t>Perovskite</t>
  </si>
  <si>
    <t>minimodule, 7 serial cells</t>
  </si>
  <si>
    <t>Microquanta Semiconductor</t>
  </si>
  <si>
    <t>Newport</t>
  </si>
  <si>
    <t>"quasi-steady-state".Initial Performance. Han &amp; Young &amp; You review the stability of similar devices</t>
  </si>
  <si>
    <t>submodule, 44 serial cells</t>
  </si>
  <si>
    <t>Initial Performance. Han &amp; Young &amp; You review the stability of similar devices</t>
  </si>
  <si>
    <t>22 cells, resin film fixed on a glass plate and sealed with second glass plate</t>
  </si>
  <si>
    <t>DuPont et al.</t>
  </si>
  <si>
    <t>U. Delaware</t>
  </si>
  <si>
    <t>Solibro</t>
  </si>
  <si>
    <t>Kopin</t>
  </si>
  <si>
    <t>U. Uppsala</t>
  </si>
  <si>
    <t>minimodule, 6 serial cells</t>
  </si>
  <si>
    <t>Microquanta</t>
  </si>
  <si>
    <t>Dye sensitised</t>
  </si>
  <si>
    <t>Sony</t>
  </si>
  <si>
    <t>minimodule</t>
  </si>
  <si>
    <t>Fujikura/Tokyo U.</t>
  </si>
  <si>
    <t>ECN Petten</t>
  </si>
  <si>
    <t>minimodule, four series cells</t>
  </si>
  <si>
    <t>minimodule, 4 series cells</t>
  </si>
  <si>
    <t>minimodule, 8 series cells</t>
  </si>
  <si>
    <t>minimodule, GaInP/GaInAs/Ge; Si</t>
  </si>
  <si>
    <t>UNSW/Azur/Trina</t>
  </si>
  <si>
    <t>ENTECH</t>
  </si>
  <si>
    <t>ASP Hangzhou</t>
  </si>
  <si>
    <t>minimodule, 10 serial cells</t>
  </si>
  <si>
    <t>SJTU/NIMS</t>
  </si>
  <si>
    <t>a-Si/nc-Si, thin film minimodule, 10 serial cells</t>
  </si>
  <si>
    <t>Consists of MgF2/glass/ZnO/Cds/Mo/glass stack</t>
  </si>
  <si>
    <t>Boeing</t>
  </si>
  <si>
    <t>ANTEC</t>
  </si>
  <si>
    <t>Siemens (prism cover)</t>
  </si>
  <si>
    <t>ATEC</t>
  </si>
  <si>
    <t>Univ. Stuttgart</t>
  </si>
  <si>
    <t>Si - thin film</t>
  </si>
  <si>
    <t>CSG Solar</t>
  </si>
  <si>
    <t>GSC Solar</t>
  </si>
  <si>
    <t>CSG</t>
  </si>
  <si>
    <t>Sanyo</t>
  </si>
  <si>
    <t>JMI</t>
  </si>
  <si>
    <t>Unstable results</t>
  </si>
  <si>
    <t>Nanocrystalline dye</t>
  </si>
  <si>
    <t>INAP</t>
  </si>
  <si>
    <t>submodule, 7 serial cells</t>
  </si>
  <si>
    <t>33 cells</t>
  </si>
  <si>
    <t>ZAE Bayern</t>
  </si>
  <si>
    <t>Hanwha Q cells</t>
  </si>
  <si>
    <t xml:space="preserve"> </t>
  </si>
  <si>
    <t>55 cells</t>
  </si>
  <si>
    <t>CI(G)S</t>
  </si>
  <si>
    <t>24.3</t>
  </si>
  <si>
    <t>2.51</t>
  </si>
  <si>
    <t>ARCO became Siemens Solar. Data corrected according to NREL records</t>
  </si>
  <si>
    <t>Data have been corrected using NREL data</t>
  </si>
  <si>
    <t>minimodule,thin film, a-Si/µc-Si, amorphous silicon/hydrogen alloy</t>
  </si>
  <si>
    <t>minimodule, four serial cells</t>
  </si>
  <si>
    <t>minimodule, 4 serial cells</t>
  </si>
  <si>
    <t>minimodule, 4 CLEFT cells</t>
  </si>
  <si>
    <t>minimodule, 4 serial cells, CuInGaSe2</t>
  </si>
  <si>
    <t>minimodule, 8 serial cells</t>
  </si>
  <si>
    <t>minimodule, 8 parallel cells</t>
  </si>
  <si>
    <t>minimodule, 12 serial cells, CuInGaSeS</t>
  </si>
  <si>
    <t>minimodule, 9 serial cells, CuInGaSe2</t>
  </si>
  <si>
    <t>minimodule, 9 serial cells</t>
  </si>
  <si>
    <t>minimodule, on glass</t>
  </si>
  <si>
    <t>minimodule, polycrystalline thin film, CuInGaSe2</t>
  </si>
  <si>
    <t>minimodule, polycrystalline thin film</t>
  </si>
  <si>
    <t>minimodule, CdTe</t>
  </si>
  <si>
    <t>minimodule, Polycrystalline thin film</t>
  </si>
  <si>
    <t>minimodule, Cu(In, Ga)(S, Se)(prism cover)</t>
  </si>
  <si>
    <t>minimodule, CdTe, 12 cells</t>
  </si>
  <si>
    <r>
      <t>minimodule, 15 cells, CuInGaSe</t>
    </r>
    <r>
      <rPr>
        <vertAlign val="subscript"/>
        <sz val="12"/>
        <color theme="1"/>
        <rFont val="Calibri"/>
        <family val="2"/>
        <scheme val="minor"/>
      </rPr>
      <t>2</t>
    </r>
  </si>
  <si>
    <t>minimodule, 1-2 µm on glass,20 cells</t>
  </si>
  <si>
    <t>minimodule, a-Si, Amorphous Si</t>
  </si>
  <si>
    <t>CIS thin film</t>
  </si>
  <si>
    <t>Dye sensitized</t>
  </si>
  <si>
    <t>Column1</t>
  </si>
  <si>
    <t>GaInP/GaAs; GaInAsP/GaInAs, split spectrum. 20-suns concentrator</t>
  </si>
  <si>
    <t>GaInP/GaAs; GaInAsP/GaInAs, split spectrum, 30-suns concentrator</t>
  </si>
  <si>
    <t>GaAs - 1j - conc</t>
  </si>
  <si>
    <t>Hybrid - 4j - conc</t>
  </si>
  <si>
    <t>minimodule, InGaP/GaAs/InGaAs; 10-suns concentrator</t>
  </si>
  <si>
    <t>GaAs - 2j - conc</t>
  </si>
  <si>
    <t xml:space="preserve">minimodule, GaAs/GaSb, 3 mech, stack unit; 57-suns concentrator </t>
  </si>
  <si>
    <t>CdTe, total area</t>
  </si>
  <si>
    <t>Multicrystalline silicon, 36 series cells</t>
  </si>
  <si>
    <t>CuInGaSe2</t>
  </si>
  <si>
    <t>CIGS thin film</t>
  </si>
  <si>
    <t>Monocrystalline silicon; HJ rear junction; 72 cells</t>
  </si>
  <si>
    <t>Monocrystalline silicon; interdigitated back contact</t>
  </si>
  <si>
    <t>Multicrystalline silicon</t>
  </si>
  <si>
    <t>Monocrystalline silicon; HJ rear junction; 108 cells</t>
  </si>
  <si>
    <t>a-Si/nc-Si, large</t>
  </si>
  <si>
    <t>a-Si/a-SiGe/nc-Si, large</t>
  </si>
  <si>
    <t>Multicrystalline silicon; large; 60 serial cells</t>
  </si>
  <si>
    <t>Multicrystalline silicon; large; 120 serial cells</t>
  </si>
  <si>
    <t>Monocrystalline silicon; interdigitated back contact; large; 96 cells</t>
  </si>
  <si>
    <t>CdTe thin film; large</t>
  </si>
  <si>
    <t>4j - conc</t>
  </si>
  <si>
    <t>minimodule: GaInP/GaAs; GaInAsP/GaInAs, wafer bonded (340X lens/cell)</t>
  </si>
  <si>
    <t>Luminescent minimodule, GaAs cells; 22-suns concentrator</t>
  </si>
  <si>
    <t>Hybrid - conc</t>
  </si>
  <si>
    <t>Submodule GaInP/GaInAs/Ge; Si split spectrum; 365 suns</t>
  </si>
  <si>
    <t>small</t>
  </si>
  <si>
    <t xml:space="preserve">Measured by MPP tracking. Stabilized Isc and Voc not reported </t>
  </si>
  <si>
    <t>Submodule</t>
  </si>
  <si>
    <t>TBD</t>
  </si>
  <si>
    <t>CIGSS</t>
  </si>
  <si>
    <t>665.4</t>
  </si>
  <si>
    <t>75.66</t>
  </si>
  <si>
    <t>FAU/FZJ</t>
  </si>
  <si>
    <t>204.1</t>
  </si>
  <si>
    <t>31.596</t>
  </si>
  <si>
    <t>Module</t>
  </si>
  <si>
    <t>23932</t>
  </si>
  <si>
    <t>231.5</t>
  </si>
  <si>
    <t>Maxeon</t>
  </si>
  <si>
    <t>18252.5</t>
  </si>
  <si>
    <t>83.03</t>
  </si>
  <si>
    <t>17753.4</t>
  </si>
  <si>
    <t>83.08</t>
  </si>
  <si>
    <t>SolaEon</t>
  </si>
  <si>
    <t>1027.1</t>
  </si>
  <si>
    <t>KRICT</t>
  </si>
  <si>
    <t>215.53</t>
  </si>
  <si>
    <t>LONGi</t>
  </si>
  <si>
    <t>18342.3</t>
  </si>
  <si>
    <t>40.3</t>
  </si>
  <si>
    <t>Si - mono heterojunction IBC</t>
  </si>
  <si>
    <t>25410</t>
  </si>
  <si>
    <t>53.43</t>
  </si>
  <si>
    <t>Small module</t>
  </si>
  <si>
    <t>843.5</t>
  </si>
  <si>
    <t>HBC large module</t>
  </si>
  <si>
    <t>18155</t>
  </si>
  <si>
    <t>40.38</t>
  </si>
  <si>
    <t>Emerging PV</t>
  </si>
  <si>
    <t>Perovskite-perovskite tandem</t>
  </si>
  <si>
    <t>Renshine</t>
  </si>
  <si>
    <t>809</t>
  </si>
  <si>
    <t>90.24</t>
  </si>
  <si>
    <t>Hybrid tandems</t>
  </si>
  <si>
    <t>Perovskite, two-junction</t>
  </si>
  <si>
    <t>Perovskite/Si</t>
  </si>
  <si>
    <t>Perovskie-Si tandem</t>
  </si>
  <si>
    <t>Oxford PV</t>
  </si>
  <si>
    <t>16023</t>
  </si>
  <si>
    <t>56.18</t>
  </si>
  <si>
    <t>15230</t>
  </si>
  <si>
    <t>70.63</t>
  </si>
  <si>
    <t>Perovskie-Si tandem - small module</t>
  </si>
  <si>
    <t>1600.6</t>
  </si>
  <si>
    <t>11.94</t>
  </si>
  <si>
    <t>TBD (68)</t>
  </si>
  <si>
    <t>18828</t>
  </si>
  <si>
    <t>The National Laboratory of the Rockies (NLR) is operated for the U.S. Department of Energy (DOE) by Alliance for Energy Innovation, LLC ("Alliance").</t>
  </si>
  <si>
    <t>Access to or use of any data or software made available on this server ("Data") shall impose the following obligations on the user, and use of the Data constitutes user's agreement to these terms. The user is granted the right, without any fee or cost, to use or copy the Data, provided that this entire notice appears in all copies of the Data. Further, the user agrees to credit DOE/NLR/ALLIANCE in any publication that results from the use of the Data. The names DOE/NLR/ALLIANCE, however, may not be used in any advertising or publicity to endorse or promote any products or commercial entities unless specific written permission is obtained from DOE/NLR/ ALLIANCE. The user also understands that DOE/NLR/ALLIANCE are not obligated to provide the user with any support, consulting, training or assistance of any kind with regard to the use of the Data or to provide the user with any updates, revisions or new versions thereof. DOE, NLR, and ALLIANCE do not guarantee or endorse any results generated by use of the Data, and user is entirely responsible for the results and any reliance on the results or the Data in general.</t>
  </si>
  <si>
    <t>USER AGREES TO INDEMNIFY DOE/NLR/ALLIANCE AND ITS SUBSIDIARIES, AFFILIATES, OFFICERS, AGENTS, AND EMPLOYEES AGAINST ANY CLAIM OR DEMAND, INCLUDING REASONABLE ATTORNEYS' FEES, RELATED TO USER'S USE OF THE DATA. THE DATA ARE PROVIDED BY DOE/NLR/ALLIANCE "AS IS," AND ANY EXPRESS OR IMPLIED WARRANTIES, INCLUDING BUT NOT LIMITED TO THE IMPLIED WARRANTIES OF MERCHANTABILITY AND FITNESS FOR A PARTICULAR PURPOSE ARE DISCLAIMED. DOE/NLR/ALLIANCE ASSUME NO LEGAL LIABILITY OR RESPONSIBILITY FOR THE ACCURACY, COMPLETENESS, OR USEFULNESS OF THE DATA, OR REPRESENT THAT ITS USE WOULD NOT INFRINGE PRIVATELY OWNED RIGHTS. IN NO EVENT SHALL DOE/NLR/ALLIANCE BE LIABLE FOR ANY SPECIAL, INDIRECT OR CONSEQUENTIAL DAMAGES OR ANY DAMAGES WHATSOEVER, INCLUDING BUT NOT LIMITED TO CLAIMS ASSOCIATED WITH THE LOSS OF DATA OR PROFITS, THAT MAY RESULT FROM AN ACTION IN CONTRACT, NEGLIGENCE OR OTHER TORTIOUS CLAIM THAT ARISES OUT OF OR IN CONNECTION WITH THE ACCESS, USE OR PERFORMANCE OF THE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</si>
</sst>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00"/>
    <numFmt numFmtId="166" formatCode="0.0"/>
    <numFmt numFmtId="167" formatCode="[$-409]mmm\-yy;@"/>
    <numFmt numFmtId="168" formatCode="[$-409]d\-mmm;@"/>
  </numFmts>
  <fonts count="22"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Calibri"/>
      <family val="2"/>
      <scheme val="minor"/>
    </font>
    <font>
      <sz val="11"/>
      <color rgb="FF9C0006"/>
      <name val="Calibri"/>
      <family val="2"/>
      <scheme val="minor"/>
    </font>
    <font>
      <sz val="11"/>
      <color rgb="FF9C5700"/>
      <name val="Calibri"/>
      <family val="2"/>
      <scheme val="minor"/>
    </font>
    <font>
      <sz val="12"/>
      <color theme="1"/>
      <name val="Calibri"/>
      <family val="2"/>
    </font>
    <font>
      <vertAlign val="subscript"/>
      <sz val="12"/>
      <color theme="1"/>
      <name val="Calibri"/>
      <family val="2"/>
      <scheme val="minor"/>
    </font>
    <font>
      <sz val="12"/>
      <color rgb="FFFFFFFF"/>
      <name val="Calibri"/>
      <family val="2"/>
      <scheme val="minor"/>
    </font>
    <font>
      <sz val="14"/>
      <color rgb="FFFFFFFF"/>
      <name val="Calibri"/>
      <family val="2"/>
    </font>
    <font>
      <sz val="14"/>
      <color rgb="FFFFFFFF"/>
      <name val="Times New Roman"/>
      <family val="1"/>
    </font>
    <font>
      <vertAlign val="subscript"/>
      <sz val="12"/>
      <color rgb="FFFFFFFF"/>
      <name val="Calibri"/>
      <family val="2"/>
      <scheme val="minor"/>
    </font>
    <font>
      <sz val="12"/>
      <color rgb="FFFFFFFF"/>
      <name val="Calibri"/>
      <family val="2"/>
    </font>
    <font>
      <vertAlign val="subscript"/>
      <sz val="14"/>
      <color rgb="FFFFFFFF"/>
      <name val="Calibri"/>
      <family val="2"/>
    </font>
    <font>
      <sz val="11"/>
      <color theme="0"/>
      <name val="Calibri"/>
      <family val="2"/>
      <scheme val="minor"/>
    </font>
    <font>
      <sz val="14"/>
      <color rgb="FF3366FF"/>
      <name val="Times New Roman"/>
      <family val="1"/>
    </font>
    <font>
      <sz val="12"/>
      <color rgb="FF000000"/>
      <name val="Calibri"/>
      <family val="2"/>
      <scheme val="minor"/>
    </font>
    <font>
      <sz val="12"/>
      <color indexed="8"/>
      <name val="Calibri"/>
      <family val="2"/>
      <scheme val="minor"/>
    </font>
    <font>
      <sz val="12"/>
      <name val="Calibri"/>
      <family val="2"/>
      <scheme val="minor"/>
    </font>
    <font>
      <sz val="12"/>
      <color theme="1"/>
      <name val="Times New Roman"/>
      <family val="1"/>
    </font>
    <font>
      <sz val="18"/>
      <color rgb="FF757575"/>
      <name val="Arial"/>
      <family val="2"/>
    </font>
  </fonts>
  <fills count="5">
    <fill>
      <patternFill patternType="none"/>
    </fill>
    <fill>
      <patternFill patternType="gray125"/>
    </fill>
    <fill>
      <patternFill patternType="solid">
        <fgColor rgb="FFFFC7CE"/>
      </patternFill>
    </fill>
    <fill>
      <patternFill patternType="solid">
        <fgColor theme="6"/>
        <bgColor indexed="64"/>
      </patternFill>
    </fill>
    <fill>
      <patternFill patternType="solid">
        <fgColor theme="6" tint="0.39997558519241921"/>
        <bgColor indexed="64"/>
      </patternFill>
    </fill>
  </fills>
  <borders count="4">
    <border>
      <left/>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s>
  <cellStyleXfs count="209">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9" fontId="4" fillId="0" borderId="0" applyFont="0" applyFill="0" applyBorder="0" applyAlignment="0" applyProtection="0"/>
    <xf numFmtId="0" fontId="5" fillId="2" borderId="0" applyNumberFormat="0" applyBorder="0" applyAlignment="0" applyProtection="0"/>
  </cellStyleXfs>
  <cellXfs count="52">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17" fontId="0" fillId="0" borderId="0" xfId="0" applyNumberFormat="1"/>
    <xf numFmtId="2" fontId="0" fillId="0" borderId="0" xfId="0" applyNumberFormat="1" applyAlignment="1">
      <alignment horizontal="center"/>
    </xf>
    <xf numFmtId="0" fontId="7" fillId="0" borderId="0" xfId="0" applyFont="1" applyAlignment="1">
      <alignment horizontal="center" vertical="center" wrapText="1"/>
    </xf>
    <xf numFmtId="164" fontId="0" fillId="0" borderId="0" xfId="207" applyNumberFormat="1" applyFont="1" applyAlignment="1">
      <alignment horizontal="center"/>
    </xf>
    <xf numFmtId="0" fontId="0" fillId="0" borderId="0" xfId="0" applyAlignment="1">
      <alignment horizontal="left" vertical="center" wrapText="1"/>
    </xf>
    <xf numFmtId="0" fontId="0" fillId="0" borderId="0" xfId="0" applyAlignment="1">
      <alignment horizontal="left"/>
    </xf>
    <xf numFmtId="164" fontId="0" fillId="0" borderId="0" xfId="207" applyNumberFormat="1" applyFont="1" applyBorder="1" applyAlignment="1">
      <alignment horizontal="center"/>
    </xf>
    <xf numFmtId="0" fontId="0" fillId="0" borderId="0" xfId="0" applyAlignment="1">
      <alignment vertical="center" wrapText="1"/>
    </xf>
    <xf numFmtId="49" fontId="0" fillId="0" borderId="0" xfId="0" applyNumberFormat="1" applyAlignment="1">
      <alignment horizontal="center" vertical="center"/>
    </xf>
    <xf numFmtId="166" fontId="0" fillId="0" borderId="0" xfId="0" applyNumberFormat="1" applyAlignment="1">
      <alignment horizontal="center"/>
    </xf>
    <xf numFmtId="49" fontId="0" fillId="0" borderId="0" xfId="0" applyNumberFormat="1" applyAlignment="1">
      <alignment horizontal="center"/>
    </xf>
    <xf numFmtId="10" fontId="6" fillId="0" borderId="0" xfId="207" applyNumberFormat="1" applyFont="1" applyFill="1" applyAlignment="1">
      <alignment horizontal="center"/>
    </xf>
    <xf numFmtId="10" fontId="6" fillId="0" borderId="0" xfId="207" applyNumberFormat="1" applyFont="1" applyFill="1" applyBorder="1" applyAlignment="1">
      <alignment horizontal="center"/>
    </xf>
    <xf numFmtId="166" fontId="0" fillId="0" borderId="0" xfId="0" applyNumberFormat="1" applyAlignment="1">
      <alignment horizontal="center" vertical="center"/>
    </xf>
    <xf numFmtId="0" fontId="0" fillId="0" borderId="0" xfId="207" applyNumberFormat="1" applyFont="1" applyAlignment="1">
      <alignment horizontal="center"/>
    </xf>
    <xf numFmtId="0" fontId="0" fillId="0" borderId="0" xfId="207" applyNumberFormat="1" applyFont="1" applyBorder="1" applyAlignment="1">
      <alignment horizontal="center"/>
    </xf>
    <xf numFmtId="49" fontId="9" fillId="0" borderId="0" xfId="0" applyNumberFormat="1" applyFont="1" applyAlignment="1">
      <alignment horizontal="center" vertical="center" wrapText="1"/>
    </xf>
    <xf numFmtId="0" fontId="9" fillId="0" borderId="0" xfId="0" applyFont="1" applyAlignment="1">
      <alignment horizontal="center" vertical="center" wrapText="1"/>
    </xf>
    <xf numFmtId="0" fontId="13" fillId="0" borderId="0" xfId="0" applyFont="1" applyAlignment="1">
      <alignment horizontal="center" vertical="center" wrapText="1"/>
    </xf>
    <xf numFmtId="164" fontId="0" fillId="0" borderId="0" xfId="207" applyNumberFormat="1" applyFont="1" applyFill="1" applyAlignment="1">
      <alignment horizontal="center"/>
    </xf>
    <xf numFmtId="165" fontId="0" fillId="0" borderId="0" xfId="0" applyNumberFormat="1" applyAlignment="1">
      <alignment horizontal="center" vertical="center"/>
    </xf>
    <xf numFmtId="166" fontId="0" fillId="0" borderId="0" xfId="207" applyNumberFormat="1" applyFont="1" applyAlignment="1">
      <alignment horizontal="center"/>
    </xf>
    <xf numFmtId="166" fontId="0" fillId="0" borderId="0" xfId="207" applyNumberFormat="1" applyFont="1" applyFill="1" applyAlignment="1">
      <alignment horizontal="center"/>
    </xf>
    <xf numFmtId="166" fontId="0" fillId="0" borderId="0" xfId="207" applyNumberFormat="1" applyFont="1" applyBorder="1" applyAlignment="1">
      <alignment horizontal="center"/>
    </xf>
    <xf numFmtId="0" fontId="15" fillId="3" borderId="0" xfId="208" applyFont="1" applyFill="1" applyAlignment="1">
      <alignment horizontal="center" vertical="center" wrapText="1"/>
    </xf>
    <xf numFmtId="165" fontId="0" fillId="0" borderId="0" xfId="0" applyNumberFormat="1" applyAlignment="1">
      <alignment horizontal="center"/>
    </xf>
    <xf numFmtId="0" fontId="0" fillId="0" borderId="0" xfId="207" applyNumberFormat="1" applyFont="1" applyFill="1" applyAlignment="1">
      <alignment horizontal="center"/>
    </xf>
    <xf numFmtId="164" fontId="16" fillId="4" borderId="1" xfId="0" applyNumberFormat="1" applyFont="1" applyFill="1" applyBorder="1" applyAlignment="1">
      <alignment horizontal="center" vertical="center" wrapText="1"/>
    </xf>
    <xf numFmtId="167" fontId="0" fillId="0" borderId="0" xfId="0" applyNumberFormat="1" applyAlignment="1">
      <alignment horizontal="right" vertical="center"/>
    </xf>
    <xf numFmtId="0" fontId="17" fillId="0" borderId="0" xfId="0" applyFont="1" applyAlignment="1">
      <alignment horizontal="center"/>
    </xf>
    <xf numFmtId="0" fontId="18" fillId="0" borderId="0" xfId="0" applyFont="1" applyAlignment="1">
      <alignment horizontal="left" vertical="top" wrapText="1"/>
    </xf>
    <xf numFmtId="0" fontId="19" fillId="0" borderId="0" xfId="0" applyFont="1" applyAlignment="1">
      <alignment horizontal="center" vertical="top" wrapText="1"/>
    </xf>
    <xf numFmtId="166" fontId="0" fillId="0" borderId="0" xfId="0" applyNumberFormat="1" applyAlignment="1">
      <alignment horizontal="center" vertical="top" wrapText="1"/>
    </xf>
    <xf numFmtId="0" fontId="18" fillId="0" borderId="0" xfId="0" applyFont="1" applyAlignment="1">
      <alignment horizontal="center" vertical="top" wrapText="1"/>
    </xf>
    <xf numFmtId="2" fontId="18" fillId="0" borderId="0" xfId="0" applyNumberFormat="1" applyFont="1" applyAlignment="1">
      <alignment horizontal="center" vertical="top" wrapText="1"/>
    </xf>
    <xf numFmtId="0" fontId="18" fillId="0" borderId="0" xfId="0" applyFont="1" applyAlignment="1">
      <alignment horizontal="center"/>
    </xf>
    <xf numFmtId="49" fontId="0" fillId="0" borderId="2" xfId="0" applyNumberFormat="1" applyBorder="1" applyAlignment="1">
      <alignment horizontal="center" vertical="center"/>
    </xf>
    <xf numFmtId="168" fontId="0" fillId="0" borderId="0" xfId="0" applyNumberFormat="1" applyAlignment="1" applyProtection="1">
      <alignment horizontal="right" vertical="center"/>
      <protection locked="0"/>
    </xf>
    <xf numFmtId="10" fontId="0" fillId="0" borderId="0" xfId="207" applyNumberFormat="1" applyFont="1" applyBorder="1" applyAlignment="1">
      <alignment horizontal="left"/>
    </xf>
    <xf numFmtId="0" fontId="0" fillId="0" borderId="0" xfId="207" applyNumberFormat="1" applyFont="1" applyBorder="1" applyAlignment="1">
      <alignment horizontal="left"/>
    </xf>
    <xf numFmtId="16" fontId="0" fillId="0" borderId="0" xfId="0" applyNumberFormat="1" applyAlignment="1">
      <alignment horizontal="right"/>
    </xf>
    <xf numFmtId="167" fontId="20" fillId="0" borderId="0" xfId="0" applyNumberFormat="1" applyFont="1" applyAlignment="1" applyProtection="1">
      <alignment horizontal="center" vertical="center"/>
      <protection locked="0"/>
    </xf>
    <xf numFmtId="10" fontId="0" fillId="0" borderId="0" xfId="207" applyNumberFormat="1" applyFont="1" applyBorder="1" applyAlignment="1">
      <alignment horizontal="center"/>
    </xf>
    <xf numFmtId="49" fontId="20" fillId="0" borderId="2" xfId="0" applyNumberFormat="1" applyFont="1" applyBorder="1" applyAlignment="1">
      <alignment horizontal="center" vertical="center"/>
    </xf>
    <xf numFmtId="49" fontId="20" fillId="0" borderId="3" xfId="0" applyNumberFormat="1" applyFont="1" applyBorder="1" applyAlignment="1">
      <alignment horizontal="center" vertical="center"/>
    </xf>
    <xf numFmtId="10" fontId="0" fillId="0" borderId="0" xfId="207" applyNumberFormat="1" applyFont="1" applyAlignment="1">
      <alignment horizontal="center"/>
    </xf>
    <xf numFmtId="0" fontId="21" fillId="0" borderId="0" xfId="0" applyFont="1"/>
    <xf numFmtId="0" fontId="21" fillId="0" borderId="0" xfId="0" applyFont="1" applyAlignment="1">
      <alignment wrapText="1"/>
    </xf>
  </cellXfs>
  <cellStyles count="209">
    <cellStyle name="Bad" xfId="208" builtinId="27"/>
    <cellStyle name="Followed Hyperlink" xfId="10" builtinId="9" hidden="1"/>
    <cellStyle name="Followed Hyperlink" xfId="176" builtinId="9" hidden="1"/>
    <cellStyle name="Followed Hyperlink" xfId="38" builtinId="9" hidden="1"/>
    <cellStyle name="Followed Hyperlink" xfId="110" builtinId="9" hidden="1"/>
    <cellStyle name="Followed Hyperlink" xfId="198" builtinId="9" hidden="1"/>
    <cellStyle name="Followed Hyperlink" xfId="170" builtinId="9" hidden="1"/>
    <cellStyle name="Followed Hyperlink" xfId="204" builtinId="9" hidden="1"/>
    <cellStyle name="Followed Hyperlink" xfId="40" builtinId="9" hidden="1"/>
    <cellStyle name="Followed Hyperlink" xfId="54" builtinId="9" hidden="1"/>
    <cellStyle name="Followed Hyperlink" xfId="20" builtinId="9" hidden="1"/>
    <cellStyle name="Followed Hyperlink" xfId="22" builtinId="9" hidden="1"/>
    <cellStyle name="Followed Hyperlink" xfId="162" builtinId="9" hidden="1"/>
    <cellStyle name="Followed Hyperlink" xfId="64" builtinId="9" hidden="1"/>
    <cellStyle name="Followed Hyperlink" xfId="98" builtinId="9" hidden="1"/>
    <cellStyle name="Followed Hyperlink" xfId="190" builtinId="9" hidden="1"/>
    <cellStyle name="Followed Hyperlink" xfId="184" builtinId="9" hidden="1"/>
    <cellStyle name="Followed Hyperlink" xfId="114" builtinId="9" hidden="1"/>
    <cellStyle name="Followed Hyperlink" xfId="34" builtinId="9" hidden="1"/>
    <cellStyle name="Followed Hyperlink" xfId="166" builtinId="9" hidden="1"/>
    <cellStyle name="Followed Hyperlink" xfId="128" builtinId="9" hidden="1"/>
    <cellStyle name="Followed Hyperlink" xfId="112" builtinId="9" hidden="1"/>
    <cellStyle name="Followed Hyperlink" xfId="116" builtinId="9" hidden="1"/>
    <cellStyle name="Followed Hyperlink" xfId="150" builtinId="9" hidden="1"/>
    <cellStyle name="Followed Hyperlink" xfId="146" builtinId="9" hidden="1"/>
    <cellStyle name="Followed Hyperlink" xfId="164" builtinId="9" hidden="1"/>
    <cellStyle name="Followed Hyperlink" xfId="206" builtinId="9" hidden="1"/>
    <cellStyle name="Followed Hyperlink" xfId="74" builtinId="9" hidden="1"/>
    <cellStyle name="Followed Hyperlink" xfId="68" builtinId="9" hidden="1"/>
    <cellStyle name="Followed Hyperlink" xfId="18" builtinId="9" hidden="1"/>
    <cellStyle name="Followed Hyperlink" xfId="8" builtinId="9" hidden="1"/>
    <cellStyle name="Followed Hyperlink" xfId="6" builtinId="9" hidden="1"/>
    <cellStyle name="Followed Hyperlink" xfId="46" builtinId="9" hidden="1"/>
    <cellStyle name="Followed Hyperlink" xfId="66" builtinId="9" hidden="1"/>
    <cellStyle name="Followed Hyperlink" xfId="84" builtinId="9" hidden="1"/>
    <cellStyle name="Followed Hyperlink" xfId="168" builtinId="9" hidden="1"/>
    <cellStyle name="Followed Hyperlink" xfId="62" builtinId="9" hidden="1"/>
    <cellStyle name="Followed Hyperlink" xfId="28" builtinId="9" hidden="1"/>
    <cellStyle name="Followed Hyperlink" xfId="140" builtinId="9" hidden="1"/>
    <cellStyle name="Followed Hyperlink" xfId="86" builtinId="9" hidden="1"/>
    <cellStyle name="Followed Hyperlink" xfId="130" builtinId="9" hidden="1"/>
    <cellStyle name="Followed Hyperlink" xfId="82" builtinId="9" hidden="1"/>
    <cellStyle name="Followed Hyperlink" xfId="14" builtinId="9" hidden="1"/>
    <cellStyle name="Followed Hyperlink" xfId="106" builtinId="9" hidden="1"/>
    <cellStyle name="Followed Hyperlink" xfId="58" builtinId="9" hidden="1"/>
    <cellStyle name="Followed Hyperlink" xfId="78" builtinId="9" hidden="1"/>
    <cellStyle name="Followed Hyperlink" xfId="4" builtinId="9" hidden="1"/>
    <cellStyle name="Followed Hyperlink" xfId="124" builtinId="9" hidden="1"/>
    <cellStyle name="Followed Hyperlink" xfId="144" builtinId="9" hidden="1"/>
    <cellStyle name="Followed Hyperlink" xfId="44" builtinId="9" hidden="1"/>
    <cellStyle name="Followed Hyperlink" xfId="172" builtinId="9" hidden="1"/>
    <cellStyle name="Followed Hyperlink" xfId="88" builtinId="9" hidden="1"/>
    <cellStyle name="Followed Hyperlink" xfId="104" builtinId="9" hidden="1"/>
    <cellStyle name="Followed Hyperlink" xfId="42" builtinId="9" hidden="1"/>
    <cellStyle name="Followed Hyperlink" xfId="108" builtinId="9" hidden="1"/>
    <cellStyle name="Followed Hyperlink" xfId="36" builtinId="9" hidden="1"/>
    <cellStyle name="Followed Hyperlink" xfId="48" builtinId="9" hidden="1"/>
    <cellStyle name="Followed Hyperlink" xfId="96" builtinId="9" hidden="1"/>
    <cellStyle name="Followed Hyperlink" xfId="192" builtinId="9" hidden="1"/>
    <cellStyle name="Followed Hyperlink" xfId="16" builtinId="9" hidden="1"/>
    <cellStyle name="Followed Hyperlink" xfId="154" builtinId="9" hidden="1"/>
    <cellStyle name="Followed Hyperlink" xfId="158" builtinId="9" hidden="1"/>
    <cellStyle name="Followed Hyperlink" xfId="12" builtinId="9" hidden="1"/>
    <cellStyle name="Followed Hyperlink" xfId="160" builtinId="9" hidden="1"/>
    <cellStyle name="Followed Hyperlink" xfId="30" builtinId="9" hidden="1"/>
    <cellStyle name="Followed Hyperlink" xfId="136" builtinId="9" hidden="1"/>
    <cellStyle name="Followed Hyperlink" xfId="122" builtinId="9" hidden="1"/>
    <cellStyle name="Followed Hyperlink" xfId="134" builtinId="9" hidden="1"/>
    <cellStyle name="Followed Hyperlink" xfId="132" builtinId="9" hidden="1"/>
    <cellStyle name="Followed Hyperlink" xfId="148" builtinId="9" hidden="1"/>
    <cellStyle name="Followed Hyperlink" xfId="52" builtinId="9" hidden="1"/>
    <cellStyle name="Followed Hyperlink" xfId="142" builtinId="9" hidden="1"/>
    <cellStyle name="Followed Hyperlink" xfId="94" builtinId="9" hidden="1"/>
    <cellStyle name="Followed Hyperlink" xfId="174" builtinId="9" hidden="1"/>
    <cellStyle name="Followed Hyperlink" xfId="126" builtinId="9" hidden="1"/>
    <cellStyle name="Followed Hyperlink" xfId="60" builtinId="9" hidden="1"/>
    <cellStyle name="Followed Hyperlink" xfId="118" builtinId="9" hidden="1"/>
    <cellStyle name="Followed Hyperlink" xfId="152" builtinId="9" hidden="1"/>
    <cellStyle name="Followed Hyperlink" xfId="32" builtinId="9" hidden="1"/>
    <cellStyle name="Followed Hyperlink" xfId="24" builtinId="9" hidden="1"/>
    <cellStyle name="Followed Hyperlink" xfId="26" builtinId="9" hidden="1"/>
    <cellStyle name="Followed Hyperlink" xfId="102" builtinId="9" hidden="1"/>
    <cellStyle name="Followed Hyperlink" xfId="50" builtinId="9" hidden="1"/>
    <cellStyle name="Followed Hyperlink" xfId="72" builtinId="9" hidden="1"/>
    <cellStyle name="Followed Hyperlink" xfId="2" builtinId="9" hidden="1"/>
    <cellStyle name="Followed Hyperlink" xfId="194" builtinId="9" hidden="1"/>
    <cellStyle name="Followed Hyperlink" xfId="202" builtinId="9" hidden="1"/>
    <cellStyle name="Followed Hyperlink" xfId="180" builtinId="9" hidden="1"/>
    <cellStyle name="Followed Hyperlink" xfId="200" builtinId="9" hidden="1"/>
    <cellStyle name="Followed Hyperlink" xfId="138" builtinId="9" hidden="1"/>
    <cellStyle name="Followed Hyperlink" xfId="100" builtinId="9" hidden="1"/>
    <cellStyle name="Followed Hyperlink" xfId="92" builtinId="9" hidden="1"/>
    <cellStyle name="Followed Hyperlink" xfId="80" builtinId="9" hidden="1"/>
    <cellStyle name="Followed Hyperlink" xfId="186" builtinId="9" hidden="1"/>
    <cellStyle name="Followed Hyperlink" xfId="76" builtinId="9" hidden="1"/>
    <cellStyle name="Followed Hyperlink" xfId="90" builtinId="9" hidden="1"/>
    <cellStyle name="Followed Hyperlink" xfId="156" builtinId="9" hidden="1"/>
    <cellStyle name="Followed Hyperlink" xfId="178" builtinId="9" hidden="1"/>
    <cellStyle name="Followed Hyperlink" xfId="196" builtinId="9" hidden="1"/>
    <cellStyle name="Followed Hyperlink" xfId="70" builtinId="9" hidden="1"/>
    <cellStyle name="Followed Hyperlink" xfId="182" builtinId="9" hidden="1"/>
    <cellStyle name="Followed Hyperlink" xfId="120" builtinId="9" hidden="1"/>
    <cellStyle name="Followed Hyperlink" xfId="56" builtinId="9" hidden="1"/>
    <cellStyle name="Followed Hyperlink" xfId="188" builtinId="9" hidden="1"/>
    <cellStyle name="Hyperlink" xfId="5" builtinId="8" hidden="1"/>
    <cellStyle name="Hyperlink" xfId="85" builtinId="8" hidden="1"/>
    <cellStyle name="Hyperlink" xfId="95" builtinId="8" hidden="1"/>
    <cellStyle name="Hyperlink" xfId="49" builtinId="8" hidden="1"/>
    <cellStyle name="Hyperlink" xfId="143" builtinId="8" hidden="1"/>
    <cellStyle name="Hyperlink" xfId="73" builtinId="8" hidden="1"/>
    <cellStyle name="Hyperlink" xfId="165" builtinId="8" hidden="1"/>
    <cellStyle name="Hyperlink" xfId="25" builtinId="8" hidden="1"/>
    <cellStyle name="Hyperlink" xfId="61" builtinId="8" hidden="1"/>
    <cellStyle name="Hyperlink" xfId="145" builtinId="8" hidden="1"/>
    <cellStyle name="Hyperlink" xfId="179" builtinId="8" hidden="1"/>
    <cellStyle name="Hyperlink" xfId="137" builtinId="8" hidden="1"/>
    <cellStyle name="Hyperlink" xfId="119" builtinId="8" hidden="1"/>
    <cellStyle name="Hyperlink" xfId="125" builtinId="8" hidden="1"/>
    <cellStyle name="Hyperlink" xfId="177" builtinId="8" hidden="1"/>
    <cellStyle name="Hyperlink" xfId="153" builtinId="8" hidden="1"/>
    <cellStyle name="Hyperlink" xfId="113" builtinId="8" hidden="1"/>
    <cellStyle name="Hyperlink" xfId="89" builtinId="8" hidden="1"/>
    <cellStyle name="Hyperlink" xfId="9" builtinId="8" hidden="1"/>
    <cellStyle name="Hyperlink" xfId="201" builtinId="8" hidden="1"/>
    <cellStyle name="Hyperlink" xfId="57" builtinId="8" hidden="1"/>
    <cellStyle name="Hyperlink" xfId="107" builtinId="8" hidden="1"/>
    <cellStyle name="Hyperlink" xfId="27" builtinId="8" hidden="1"/>
    <cellStyle name="Hyperlink" xfId="197" builtinId="8" hidden="1"/>
    <cellStyle name="Hyperlink" xfId="135" builtinId="8" hidden="1"/>
    <cellStyle name="Hyperlink" xfId="99" builtinId="8" hidden="1"/>
    <cellStyle name="Hyperlink" xfId="13" builtinId="8" hidden="1"/>
    <cellStyle name="Hyperlink" xfId="185" builtinId="8" hidden="1"/>
    <cellStyle name="Hyperlink" xfId="157" builtinId="8" hidden="1"/>
    <cellStyle name="Hyperlink" xfId="167" builtinId="8" hidden="1"/>
    <cellStyle name="Hyperlink" xfId="171" builtinId="8" hidden="1"/>
    <cellStyle name="Hyperlink" xfId="133" builtinId="8" hidden="1"/>
    <cellStyle name="Hyperlink" xfId="195" builtinId="8" hidden="1"/>
    <cellStyle name="Hyperlink" xfId="71" builtinId="8" hidden="1"/>
    <cellStyle name="Hyperlink" xfId="149" builtinId="8" hidden="1"/>
    <cellStyle name="Hyperlink" xfId="183" builtinId="8" hidden="1"/>
    <cellStyle name="Hyperlink" xfId="35" builtinId="8" hidden="1"/>
    <cellStyle name="Hyperlink" xfId="123" builtinId="8" hidden="1"/>
    <cellStyle name="Hyperlink" xfId="103" builtinId="8" hidden="1"/>
    <cellStyle name="Hyperlink" xfId="205" builtinId="8" hidden="1"/>
    <cellStyle name="Hyperlink" xfId="21" builtinId="8" hidden="1"/>
    <cellStyle name="Hyperlink" xfId="79" builtinId="8" hidden="1"/>
    <cellStyle name="Hyperlink" xfId="43" builtinId="8" hidden="1"/>
    <cellStyle name="Hyperlink" xfId="59" builtinId="8" hidden="1"/>
    <cellStyle name="Hyperlink" xfId="97" builtinId="8" hidden="1"/>
    <cellStyle name="Hyperlink" xfId="117" builtinId="8" hidden="1"/>
    <cellStyle name="Hyperlink" xfId="181" builtinId="8" hidden="1"/>
    <cellStyle name="Hyperlink" xfId="101" builtinId="8" hidden="1"/>
    <cellStyle name="Hyperlink" xfId="203" builtinId="8" hidden="1"/>
    <cellStyle name="Hyperlink" xfId="161" builtinId="8" hidden="1"/>
    <cellStyle name="Hyperlink" xfId="163" builtinId="8" hidden="1"/>
    <cellStyle name="Hyperlink" xfId="159" builtinId="8" hidden="1"/>
    <cellStyle name="Hyperlink" xfId="75" builtinId="8" hidden="1"/>
    <cellStyle name="Hyperlink" xfId="11" builtinId="8" hidden="1"/>
    <cellStyle name="Hyperlink" xfId="191" builtinId="8" hidden="1"/>
    <cellStyle name="Hyperlink" xfId="51" builtinId="8" hidden="1"/>
    <cellStyle name="Hyperlink" xfId="127" builtinId="8" hidden="1"/>
    <cellStyle name="Hyperlink" xfId="109" builtinId="8" hidden="1"/>
    <cellStyle name="Hyperlink" xfId="175" builtinId="8" hidden="1"/>
    <cellStyle name="Hyperlink" xfId="77" builtinId="8" hidden="1"/>
    <cellStyle name="Hyperlink" xfId="31" builtinId="8" hidden="1"/>
    <cellStyle name="Hyperlink" xfId="193" builtinId="8" hidden="1"/>
    <cellStyle name="Hyperlink" xfId="69" builtinId="8" hidden="1"/>
    <cellStyle name="Hyperlink" xfId="47" builtinId="8" hidden="1"/>
    <cellStyle name="Hyperlink" xfId="55" builtinId="8" hidden="1"/>
    <cellStyle name="Hyperlink" xfId="93" builtinId="8" hidden="1"/>
    <cellStyle name="Hyperlink" xfId="29" builtinId="8" hidden="1"/>
    <cellStyle name="Hyperlink" xfId="87" builtinId="8" hidden="1"/>
    <cellStyle name="Hyperlink" xfId="41" builtinId="8" hidden="1"/>
    <cellStyle name="Hyperlink" xfId="67" builtinId="8" hidden="1"/>
    <cellStyle name="Hyperlink" xfId="187" builtinId="8" hidden="1"/>
    <cellStyle name="Hyperlink" xfId="105" builtinId="8" hidden="1"/>
    <cellStyle name="Hyperlink" xfId="7" builtinId="8" hidden="1"/>
    <cellStyle name="Hyperlink" xfId="83" builtinId="8" hidden="1"/>
    <cellStyle name="Hyperlink" xfId="169" builtinId="8" hidden="1"/>
    <cellStyle name="Hyperlink" xfId="115" builtinId="8" hidden="1"/>
    <cellStyle name="Hyperlink" xfId="129" builtinId="8" hidden="1"/>
    <cellStyle name="Hyperlink" xfId="3" builtinId="8" hidden="1"/>
    <cellStyle name="Hyperlink" xfId="17" builtinId="8" hidden="1"/>
    <cellStyle name="Hyperlink" xfId="65" builtinId="8" hidden="1"/>
    <cellStyle name="Hyperlink" xfId="147" builtinId="8" hidden="1"/>
    <cellStyle name="Hyperlink" xfId="139" builtinId="8" hidden="1"/>
    <cellStyle name="Hyperlink" xfId="111" builtinId="8" hidden="1"/>
    <cellStyle name="Hyperlink" xfId="39" builtinId="8" hidden="1"/>
    <cellStyle name="Hyperlink" xfId="91" builtinId="8" hidden="1"/>
    <cellStyle name="Hyperlink" xfId="33" builtinId="8" hidden="1"/>
    <cellStyle name="Hyperlink" xfId="19" builtinId="8" hidden="1"/>
    <cellStyle name="Hyperlink" xfId="23" builtinId="8" hidden="1"/>
    <cellStyle name="Hyperlink" xfId="63" builtinId="8" hidden="1"/>
    <cellStyle name="Hyperlink" xfId="45" builtinId="8" hidden="1"/>
    <cellStyle name="Hyperlink" xfId="15" builtinId="8" hidden="1"/>
    <cellStyle name="Hyperlink" xfId="189" builtinId="8" hidden="1"/>
    <cellStyle name="Hyperlink" xfId="81" builtinId="8" hidden="1"/>
    <cellStyle name="Hyperlink" xfId="155" builtinId="8" hidden="1"/>
    <cellStyle name="Hyperlink" xfId="37" builtinId="8" hidden="1"/>
    <cellStyle name="Hyperlink" xfId="141" builtinId="8" hidden="1"/>
    <cellStyle name="Hyperlink" xfId="53" builtinId="8" hidden="1"/>
    <cellStyle name="Hyperlink" xfId="173" builtinId="8" hidden="1"/>
    <cellStyle name="Hyperlink" xfId="131" builtinId="8" hidden="1"/>
    <cellStyle name="Hyperlink" xfId="1" builtinId="8" hidden="1"/>
    <cellStyle name="Hyperlink" xfId="121" builtinId="8" hidden="1"/>
    <cellStyle name="Hyperlink" xfId="151" builtinId="8" hidden="1"/>
    <cellStyle name="Hyperlink" xfId="199" builtinId="8" hidden="1"/>
    <cellStyle name="Normal" xfId="0" builtinId="0"/>
    <cellStyle name="Percent" xfId="207" builtinId="5"/>
  </cellStyles>
  <dxfs count="26">
    <dxf>
      <numFmt numFmtId="0" formatCode="General"/>
      <alignment horizontal="center" textRotation="0" indent="0" justifyLastLine="0" shrinkToFit="0" readingOrder="0"/>
    </dxf>
    <dxf>
      <numFmt numFmtId="2" formatCode="0.00"/>
      <alignment horizontal="center" textRotation="0" indent="0" justifyLastLine="0" shrinkToFit="0" readingOrder="0"/>
    </dxf>
    <dxf>
      <numFmt numFmtId="2" formatCode="0.00"/>
      <alignment horizontal="center" textRotation="0" indent="0" justifyLastLine="0" shrinkToFit="0" readingOrder="0"/>
    </dxf>
    <dxf>
      <alignment horizontal="center" textRotation="0" indent="0" justifyLastLine="0" shrinkToFit="0" readingOrder="0"/>
    </dxf>
    <dxf>
      <numFmt numFmtId="164" formatCode="0.0%"/>
      <alignment horizontal="center" vertical="bottom" textRotation="0" wrapText="0" indent="0" justifyLastLine="0" shrinkToFit="0" readingOrder="0"/>
    </dxf>
    <dxf>
      <alignment horizontal="center" textRotation="0" indent="0" justifyLastLine="0" shrinkToFit="0" readingOrder="0"/>
    </dxf>
    <dxf>
      <alignment horizontal="center" textRotation="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textRotation="0" indent="0" justifyLastLine="0" shrinkToFit="0" readingOrder="0"/>
    </dxf>
    <dxf>
      <font>
        <b val="0"/>
        <i val="0"/>
        <strike val="0"/>
        <condense val="0"/>
        <extend val="0"/>
        <outline val="0"/>
        <shadow val="0"/>
        <u val="none"/>
        <vertAlign val="baseline"/>
        <sz val="12"/>
        <color theme="1"/>
        <name val="Times New Roman"/>
        <scheme val="none"/>
      </font>
      <numFmt numFmtId="30" formatCode="@"/>
      <alignment horizontal="center" vertical="center" textRotation="0" wrapText="0" indent="0" justifyLastLine="0" shrinkToFit="0" readingOrder="0"/>
      <border diagonalUp="0" diagonalDown="0" outline="0">
        <left/>
        <right/>
        <top style="thin">
          <color indexed="64"/>
        </top>
        <bottom style="thin">
          <color indexed="64"/>
        </bottom>
      </border>
    </dxf>
    <dxf>
      <numFmt numFmtId="164" formatCode="0.0%"/>
      <alignment horizontal="center" textRotation="0" indent="0" justifyLastLine="0" shrinkToFit="0" readingOrder="0"/>
    </dxf>
    <dxf>
      <alignment horizontal="center" vertical="center" textRotation="0" wrapText="0" indent="0" justifyLastLine="0" shrinkToFit="0" readingOrder="0"/>
    </dxf>
    <dxf>
      <numFmt numFmtId="164" formatCode="0.0%"/>
      <alignment horizontal="center" textRotation="0" indent="0" justifyLastLine="0" shrinkToFit="0" readingOrder="0"/>
    </dxf>
    <dxf>
      <numFmt numFmtId="14" formatCode="0.00%"/>
      <alignment horizontal="center" textRotation="0" indent="0" justifyLastLine="0" shrinkToFit="0" readingOrder="0"/>
    </dxf>
    <dxf>
      <alignment horizontal="left" vertical="bottom" textRotation="0" wrapText="0" indent="0" justifyLastLine="0" shrinkToFit="0" readingOrder="0"/>
    </dxf>
    <dxf>
      <alignment horizontal="center" vertical="bottom" textRotation="0" wrapText="0" indent="0" justifyLastLine="0" shrinkToFit="0" readingOrder="0"/>
    </dxf>
    <dxf>
      <alignment horizontal="center" textRotation="0" indent="0" justifyLastLine="0" shrinkToFit="0" readingOrder="0"/>
    </dxf>
    <dxf>
      <alignment horizontal="center" textRotation="0" indent="0" justifyLastLine="0" shrinkToFit="0" readingOrder="0"/>
    </dxf>
    <dxf>
      <numFmt numFmtId="0" formatCode="General"/>
      <alignment horizontal="center" textRotation="0" indent="0" justifyLastLine="0" shrinkToFit="0" readingOrder="0"/>
    </dxf>
    <dxf>
      <numFmt numFmtId="0" formatCode="General"/>
      <alignment horizontal="center" vertical="center" textRotation="0" indent="0" justifyLastLine="0" shrinkToFit="0" readingOrder="0"/>
    </dxf>
    <dxf>
      <font>
        <name val="Times New Roman"/>
        <scheme val="none"/>
      </font>
      <numFmt numFmtId="167" formatCode="[$-409]mmm\-yy;@"/>
      <alignment horizontal="center" vertical="center" textRotation="0" wrapText="0" indent="0" justifyLastLine="0" shrinkToFit="0" readingOrder="0"/>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val="0"/>
        <strike val="0"/>
        <condense val="0"/>
        <extend val="0"/>
        <outline val="0"/>
        <shadow val="0"/>
        <u val="none"/>
        <vertAlign val="baseline"/>
        <sz val="14"/>
        <color rgb="FF3366FF"/>
        <name val="Times New Roman"/>
        <scheme val="none"/>
      </font>
      <numFmt numFmtId="164" formatCode="0.0%"/>
      <fill>
        <patternFill patternType="solid">
          <fgColor indexed="64"/>
          <bgColor theme="6"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1B6044A-59AA-4382-85DB-A8C0CBDA6464}" name="Table2" displayName="Table2" ref="A1:Y159" totalsRowShown="0" headerRowDxfId="25" headerRowBorderDxfId="24" tableBorderDxfId="23" totalsRowBorderDxfId="22">
  <autoFilter ref="A1:Y159" xr:uid="{8325F358-BF0A-443E-89BE-F66158E032B2}"/>
  <sortState xmlns:xlrd2="http://schemas.microsoft.com/office/spreadsheetml/2017/richdata2" ref="A2:Y143">
    <sortCondition ref="C1:C143"/>
  </sortState>
  <tableColumns count="25">
    <tableColumn id="25" xr3:uid="{1172E59F-5E62-4634-B278-1A2EAF7D2AA0}" name="Measurement Date" dataDxfId="21" dataCellStyle="Normal"/>
    <tableColumn id="4" xr3:uid="{9E175274-2D92-4972-B04A-1485CA41435E}" name="Month" dataDxfId="20">
      <calculatedColumnFormula>MONTH(Table2[[#This Row],[Measurement Date]])</calculatedColumnFormula>
    </tableColumn>
    <tableColumn id="1" xr3:uid="{15EFF0B8-503E-4133-96E3-C39CA1725B31}" name="Year" dataDxfId="19" dataCellStyle="Normal">
      <calculatedColumnFormula>YEAR(Table2[[#This Row],[Measurement Date]])</calculatedColumnFormula>
    </tableColumn>
    <tableColumn id="2" xr3:uid="{CE8F5ECE-F670-49D7-899E-E3113DCC97DB}" name="First PIP" dataDxfId="18"/>
    <tableColumn id="3" xr3:uid="{30C41F44-3B10-4129-B07B-9BE343B55F18}" name="PIP Table #" dataDxfId="17"/>
    <tableColumn id="24" xr3:uid="{30133030-00DC-4B4B-BD81-F7F8EC032AAC}" name="Cell Material Class" dataDxfId="16"/>
    <tableColumn id="5" xr3:uid="{6A9E6C01-DF2E-4897-B709-E9A40AF3A1BD}" name="Cell Type (cell material, junctions, concent)" dataDxfId="15"/>
    <tableColumn id="6" xr3:uid="{CCA69BFD-B6FB-4DBA-B473-CF32D346D1D2}" name="Detailed Description"/>
    <tableColumn id="7" xr3:uid="{7011416A-807D-4629-A9B7-143DA1C7E1FD}" name="Group(s)"/>
    <tableColumn id="8" xr3:uid="{E0F04B98-53B5-4567-9B47-CA8D95890FBD}" name="Efficiency (%)" dataDxfId="14" dataCellStyle="Percent"/>
    <tableColumn id="9" xr3:uid="{EF278C77-54C9-4DFB-8B53-503F533B5504}" name="Revised/New Efficiency (%)" dataDxfId="13" dataCellStyle="Percent"/>
    <tableColumn id="23" xr3:uid="{DF340754-4FB7-4546-97C2-CEE418223611}" name=" Combined Efficiency (%)" dataDxfId="12"/>
    <tableColumn id="10" xr3:uid="{CE181697-E06D-4B86-AE19-0CF9698ABC0C}" name="Uncertainty (%)" dataDxfId="11" dataCellStyle="Percent"/>
    <tableColumn id="11" xr3:uid="{6FAABCE5-9588-4404-A71D-997BC462B050}" name="Area (cm²)" dataDxfId="10"/>
    <tableColumn id="12" xr3:uid="{5E803D5F-75D0-410E-88E3-BB2E384B6325}" name="Type of Area" dataDxfId="9"/>
    <tableColumn id="13" xr3:uid="{F1BCA2FA-5AB0-4E7B-807F-9662FB9488E3}" name="VOC (V)" dataDxfId="8"/>
    <tableColumn id="14" xr3:uid="{C9CB0CFC-8D3D-42DE-A752-22BA15B17021}" name="Isc (A)" dataDxfId="7"/>
    <tableColumn id="15" xr3:uid="{26198CF9-2BD4-4AA9-B46C-03E597DA06D1}" name="Revised/ New Isc (A) (PIP #33 -&gt;)" dataDxfId="6"/>
    <tableColumn id="17" xr3:uid="{B17B1D5F-15A6-4555-BF78-1FA4DE2770EB}" name="Submodule Short-Current Density (mA/cm2)" dataDxfId="5"/>
    <tableColumn id="16" xr3:uid="{39D266C2-2A19-4978-A209-CA32BAD2C542}" name="FF (%)" dataDxfId="4" dataCellStyle="Percent"/>
    <tableColumn id="18" xr3:uid="{E027311D-3825-419B-955E-C8E41A8A20C8}" name="Accredited Testing Centers" dataDxfId="3"/>
    <tableColumn id="19" xr3:uid="{6E0838C6-5FB3-4645-82BB-C9BA1A92D5EA}" name="EFFI.  Check" dataDxfId="2"/>
    <tableColumn id="20" xr3:uid="{4D10A86A-C787-4F07-B3D9-1E111B940C63}" name="REV. EFF. Check 2" dataDxfId="1"/>
    <tableColumn id="21" xr3:uid="{ABCA9B70-FF7D-4D5B-916F-5E3CEBF05B9B}" name="Column1" dataDxfId="0" dataCellStyle="Percent"/>
    <tableColumn id="22" xr3:uid="{136D2532-DEDD-4BDB-A12D-3E92A48A9D79}" name="Notes"/>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59"/>
  <sheetViews>
    <sheetView topLeftCell="G1" zoomScale="120" zoomScaleNormal="120" zoomScalePageLayoutView="120" workbookViewId="0">
      <pane ySplit="1" topLeftCell="A141" activePane="bottomLeft" state="frozen"/>
      <selection pane="bottomLeft" activeCell="V159" sqref="V159"/>
    </sheetView>
  </sheetViews>
  <sheetFormatPr baseColWidth="10" defaultColWidth="10.83203125" defaultRowHeight="17" customHeight="1" x14ac:dyDescent="0.2"/>
  <cols>
    <col min="1" max="1" width="12.5" customWidth="1"/>
    <col min="2" max="2" width="6.83203125" customWidth="1"/>
    <col min="3" max="4" width="10.83203125" customWidth="1"/>
    <col min="5" max="5" width="8.1640625" customWidth="1"/>
    <col min="6" max="6" width="13.33203125" customWidth="1"/>
    <col min="7" max="7" width="30.33203125" customWidth="1"/>
    <col min="8" max="8" width="53.5" customWidth="1"/>
    <col min="9" max="9" width="21.6640625" customWidth="1"/>
    <col min="10" max="10" width="9.1640625" style="3" customWidth="1"/>
    <col min="11" max="12" width="12.1640625" style="3" customWidth="1"/>
    <col min="13" max="13" width="11.5" style="3" customWidth="1"/>
    <col min="14" max="14" width="9.1640625" style="3" customWidth="1"/>
    <col min="15" max="15" width="7" style="3" customWidth="1"/>
    <col min="16" max="16" width="7.1640625" style="3" customWidth="1"/>
    <col min="17" max="17" width="6.1640625" style="3" customWidth="1"/>
    <col min="18" max="18" width="11" style="3" customWidth="1"/>
    <col min="19" max="19" width="10.6640625" style="3" hidden="1" customWidth="1"/>
    <col min="20" max="20" width="7.83203125" style="3" customWidth="1"/>
    <col min="21" max="21" width="11" style="3" customWidth="1"/>
    <col min="22" max="22" width="8" style="3" customWidth="1"/>
    <col min="23" max="23" width="9.6640625" style="3" customWidth="1"/>
    <col min="24" max="24" width="11.6640625" hidden="1" customWidth="1"/>
    <col min="25" max="25" width="87.1640625" customWidth="1"/>
  </cols>
  <sheetData>
    <row r="1" spans="1:25" ht="85" x14ac:dyDescent="0.2">
      <c r="A1" s="11" t="s">
        <v>0</v>
      </c>
      <c r="B1" s="1" t="s">
        <v>1</v>
      </c>
      <c r="C1" s="1" t="s">
        <v>2</v>
      </c>
      <c r="D1" s="1" t="s">
        <v>3</v>
      </c>
      <c r="E1" s="1" t="s">
        <v>4</v>
      </c>
      <c r="F1" s="1" t="s">
        <v>5</v>
      </c>
      <c r="G1" s="8" t="s">
        <v>6</v>
      </c>
      <c r="H1" s="1" t="s">
        <v>7</v>
      </c>
      <c r="I1" s="1" t="s">
        <v>8</v>
      </c>
      <c r="J1" s="1" t="s">
        <v>9</v>
      </c>
      <c r="K1" s="1" t="s">
        <v>10</v>
      </c>
      <c r="L1" s="1" t="s">
        <v>22</v>
      </c>
      <c r="M1" s="1" t="s">
        <v>11</v>
      </c>
      <c r="N1" s="20" t="s">
        <v>12</v>
      </c>
      <c r="O1" s="1" t="s">
        <v>13</v>
      </c>
      <c r="P1" s="21" t="s">
        <v>14</v>
      </c>
      <c r="Q1" s="22" t="s">
        <v>15</v>
      </c>
      <c r="R1" s="6" t="s">
        <v>16</v>
      </c>
      <c r="S1" s="6" t="s">
        <v>17</v>
      </c>
      <c r="T1" s="1" t="s">
        <v>18</v>
      </c>
      <c r="U1" s="1" t="s">
        <v>19</v>
      </c>
      <c r="V1" s="28" t="s">
        <v>20</v>
      </c>
      <c r="W1" s="28" t="s">
        <v>21</v>
      </c>
      <c r="X1" s="31" t="s">
        <v>236</v>
      </c>
      <c r="Y1" s="8" t="s">
        <v>23</v>
      </c>
    </row>
    <row r="2" spans="1:25" ht="16" x14ac:dyDescent="0.2">
      <c r="A2" s="4">
        <v>31079</v>
      </c>
      <c r="B2" s="2">
        <v>2</v>
      </c>
      <c r="C2" s="3">
        <v>1985</v>
      </c>
      <c r="D2" s="3">
        <v>8</v>
      </c>
      <c r="E2" s="3">
        <v>1</v>
      </c>
      <c r="F2" t="s">
        <v>35</v>
      </c>
      <c r="G2" s="9" t="s">
        <v>36</v>
      </c>
      <c r="H2" t="s">
        <v>230</v>
      </c>
      <c r="I2" t="s">
        <v>192</v>
      </c>
      <c r="J2" s="3">
        <v>10.5</v>
      </c>
      <c r="K2" s="7"/>
      <c r="L2" s="25">
        <f>J2</f>
        <v>10.5</v>
      </c>
      <c r="M2" s="7"/>
      <c r="N2" s="12">
        <v>83.4</v>
      </c>
      <c r="O2" s="3" t="s">
        <v>28</v>
      </c>
      <c r="P2" s="12"/>
      <c r="Q2" s="12"/>
      <c r="U2" s="3" t="s">
        <v>115</v>
      </c>
      <c r="V2" s="5"/>
      <c r="W2" s="5"/>
      <c r="X2" s="18"/>
    </row>
    <row r="3" spans="1:25" ht="16" x14ac:dyDescent="0.2">
      <c r="A3" s="4">
        <v>32478</v>
      </c>
      <c r="B3" s="2">
        <f>MONTH(Table2[[#This Row],[Measurement Date]])</f>
        <v>12</v>
      </c>
      <c r="C3" s="3">
        <f>YEAR(Table2[[#This Row],[Measurement Date]])</f>
        <v>1988</v>
      </c>
      <c r="D3" s="3">
        <v>1</v>
      </c>
      <c r="E3" s="3">
        <v>2</v>
      </c>
      <c r="F3" t="s">
        <v>41</v>
      </c>
      <c r="G3" s="9" t="s">
        <v>47</v>
      </c>
      <c r="H3" t="s">
        <v>48</v>
      </c>
      <c r="I3" t="s">
        <v>49</v>
      </c>
      <c r="J3" s="3">
        <v>18.2</v>
      </c>
      <c r="K3" s="7"/>
      <c r="L3" s="25">
        <f>1.01*J3</f>
        <v>18.381999999999998</v>
      </c>
      <c r="M3" s="7"/>
      <c r="N3" s="12">
        <v>750</v>
      </c>
      <c r="O3" s="3" t="s">
        <v>28</v>
      </c>
      <c r="P3" s="12">
        <v>10.3</v>
      </c>
      <c r="Q3" s="12">
        <v>1.64</v>
      </c>
      <c r="T3" s="3">
        <v>81</v>
      </c>
      <c r="U3" s="3" t="s">
        <v>45</v>
      </c>
      <c r="V3" s="5">
        <f>10*P3*Q3*T3/(N3*J3)</f>
        <v>1.0023824175824174</v>
      </c>
      <c r="W3" s="5"/>
      <c r="X3" s="18"/>
    </row>
    <row r="4" spans="1:25" ht="16" x14ac:dyDescent="0.2">
      <c r="A4" s="4">
        <v>32295</v>
      </c>
      <c r="B4" s="2">
        <f>MONTH(Table2[[#This Row],[Measurement Date]])</f>
        <v>6</v>
      </c>
      <c r="C4" s="3">
        <f>YEAR(Table2[[#This Row],[Measurement Date]])</f>
        <v>1988</v>
      </c>
      <c r="D4" s="3">
        <v>1</v>
      </c>
      <c r="E4" s="3">
        <v>2</v>
      </c>
      <c r="F4" t="s">
        <v>35</v>
      </c>
      <c r="G4" s="9" t="s">
        <v>209</v>
      </c>
      <c r="H4" t="s">
        <v>39</v>
      </c>
      <c r="I4" t="s">
        <v>34</v>
      </c>
      <c r="J4" s="3">
        <v>11.1</v>
      </c>
      <c r="K4" s="7"/>
      <c r="L4" s="25">
        <f>J4*1.01</f>
        <v>11.211</v>
      </c>
      <c r="M4" s="7"/>
      <c r="N4" s="12">
        <v>938</v>
      </c>
      <c r="O4" s="3" t="s">
        <v>28</v>
      </c>
      <c r="P4" s="12">
        <v>25.9</v>
      </c>
      <c r="Q4" s="12">
        <v>0.63700000000000001</v>
      </c>
      <c r="T4" s="3">
        <v>64</v>
      </c>
      <c r="U4" s="3" t="s">
        <v>29</v>
      </c>
      <c r="V4" s="5">
        <f>10*P4*Q4*T4/(N4*J4)</f>
        <v>1.0141293532338309</v>
      </c>
      <c r="W4" s="5"/>
      <c r="X4" s="18"/>
      <c r="Y4" t="s">
        <v>40</v>
      </c>
    </row>
    <row r="5" spans="1:25" ht="16" x14ac:dyDescent="0.2">
      <c r="A5" s="4">
        <v>32295</v>
      </c>
      <c r="B5" s="2">
        <f>MONTH(Table2[[#This Row],[Measurement Date]])</f>
        <v>6</v>
      </c>
      <c r="C5" s="3">
        <f>YEAR(Table2[[#This Row],[Measurement Date]])</f>
        <v>1988</v>
      </c>
      <c r="D5" s="3">
        <v>1</v>
      </c>
      <c r="E5" s="3">
        <v>2</v>
      </c>
      <c r="F5" t="s">
        <v>24</v>
      </c>
      <c r="G5" s="9" t="s">
        <v>25</v>
      </c>
      <c r="H5" t="s">
        <v>33</v>
      </c>
      <c r="I5" t="s">
        <v>34</v>
      </c>
      <c r="J5" s="3">
        <v>6.8</v>
      </c>
      <c r="K5" s="7"/>
      <c r="L5" s="25">
        <f>J5</f>
        <v>6.8</v>
      </c>
      <c r="M5" s="7"/>
      <c r="N5" s="12">
        <v>4939</v>
      </c>
      <c r="O5" s="3" t="s">
        <v>28</v>
      </c>
      <c r="P5" s="12">
        <v>22.6</v>
      </c>
      <c r="Q5" s="12">
        <v>2.1</v>
      </c>
      <c r="T5" s="3">
        <v>71</v>
      </c>
      <c r="U5" s="3" t="s">
        <v>29</v>
      </c>
      <c r="V5" s="5">
        <f>10*P5*Q5*T5/(N5*J5)</f>
        <v>1.003316937222348</v>
      </c>
      <c r="W5" s="5"/>
      <c r="X5" s="18"/>
    </row>
    <row r="6" spans="1:25" ht="16" x14ac:dyDescent="0.2">
      <c r="A6" s="4">
        <v>32599</v>
      </c>
      <c r="B6" s="2">
        <f>MONTH(Table2[[#This Row],[Measurement Date]])</f>
        <v>4</v>
      </c>
      <c r="C6" s="3">
        <f>YEAR(Table2[[#This Row],[Measurement Date]])</f>
        <v>1989</v>
      </c>
      <c r="D6" s="3">
        <v>1</v>
      </c>
      <c r="E6" s="3">
        <v>3</v>
      </c>
      <c r="F6" t="s">
        <v>41</v>
      </c>
      <c r="G6" s="9" t="s">
        <v>42</v>
      </c>
      <c r="H6" t="s">
        <v>43</v>
      </c>
      <c r="I6" t="s">
        <v>44</v>
      </c>
      <c r="J6" s="3">
        <v>20.3</v>
      </c>
      <c r="K6" s="3">
        <v>20.5</v>
      </c>
      <c r="L6" s="25">
        <f>Table2[[#This Row],[Revised/New Efficiency (%)]]</f>
        <v>20.5</v>
      </c>
      <c r="M6" s="3">
        <v>0.8</v>
      </c>
      <c r="N6" s="12">
        <v>1875</v>
      </c>
      <c r="O6" s="3" t="s">
        <v>28</v>
      </c>
      <c r="P6" s="12"/>
      <c r="Q6" s="12"/>
      <c r="T6" s="7"/>
      <c r="U6" s="3" t="s">
        <v>45</v>
      </c>
      <c r="V6" s="5">
        <f>10*P6*Q6*T6/(N6*J6)</f>
        <v>0</v>
      </c>
      <c r="W6" s="5"/>
      <c r="X6" s="18"/>
      <c r="Y6" t="s">
        <v>46</v>
      </c>
    </row>
    <row r="7" spans="1:25" ht="16" x14ac:dyDescent="0.2">
      <c r="A7" s="4">
        <v>32964</v>
      </c>
      <c r="B7" s="2">
        <v>4</v>
      </c>
      <c r="C7" s="3">
        <v>1990</v>
      </c>
      <c r="D7" s="3">
        <v>2</v>
      </c>
      <c r="E7" s="3">
        <v>1</v>
      </c>
      <c r="F7" t="s">
        <v>103</v>
      </c>
      <c r="G7" s="9" t="s">
        <v>104</v>
      </c>
      <c r="H7" t="s">
        <v>217</v>
      </c>
      <c r="I7" t="s">
        <v>169</v>
      </c>
      <c r="J7" s="13">
        <v>21</v>
      </c>
      <c r="K7" s="7"/>
      <c r="L7" s="25">
        <v>21.2</v>
      </c>
      <c r="M7" s="7"/>
      <c r="N7" s="12">
        <v>16</v>
      </c>
      <c r="O7" s="3" t="s">
        <v>117</v>
      </c>
      <c r="P7" s="12"/>
      <c r="Q7" s="12"/>
      <c r="U7" s="3" t="s">
        <v>29</v>
      </c>
      <c r="V7" s="5"/>
      <c r="W7" s="5"/>
      <c r="X7" s="18"/>
    </row>
    <row r="8" spans="1:25" ht="16" x14ac:dyDescent="0.2">
      <c r="A8" s="4">
        <v>32905</v>
      </c>
      <c r="B8" s="2">
        <f>MONTH(Table2[[#This Row],[Measurement Date]])</f>
        <v>2</v>
      </c>
      <c r="C8" s="3">
        <f>YEAR(Table2[[#This Row],[Measurement Date]])</f>
        <v>1990</v>
      </c>
      <c r="D8" s="3">
        <v>1</v>
      </c>
      <c r="E8" s="3">
        <v>2</v>
      </c>
      <c r="F8" t="s">
        <v>24</v>
      </c>
      <c r="G8" s="9" t="s">
        <v>25</v>
      </c>
      <c r="H8" t="s">
        <v>26</v>
      </c>
      <c r="I8" t="s">
        <v>27</v>
      </c>
      <c r="J8" s="3">
        <v>9.8000000000000007</v>
      </c>
      <c r="K8" s="7"/>
      <c r="L8" s="25">
        <f>J8</f>
        <v>9.8000000000000007</v>
      </c>
      <c r="M8" s="7"/>
      <c r="N8" s="12">
        <v>933</v>
      </c>
      <c r="O8" s="3" t="s">
        <v>28</v>
      </c>
      <c r="P8" s="12">
        <v>42.4</v>
      </c>
      <c r="Q8" s="12">
        <v>0.33700000000000002</v>
      </c>
      <c r="T8" s="3">
        <v>64</v>
      </c>
      <c r="U8" s="3" t="s">
        <v>29</v>
      </c>
      <c r="V8" s="5">
        <f>10*P8*Q8*T8/(N8*J8)</f>
        <v>1.0001566157009427</v>
      </c>
      <c r="W8" s="5"/>
      <c r="X8" s="30"/>
    </row>
    <row r="9" spans="1:25" ht="16" x14ac:dyDescent="0.2">
      <c r="A9" s="4">
        <v>33482</v>
      </c>
      <c r="B9" s="2">
        <f>MONTH(Table2[[#This Row],[Measurement Date]])</f>
        <v>9</v>
      </c>
      <c r="C9" s="3">
        <f>YEAR(Table2[[#This Row],[Measurement Date]])</f>
        <v>1991</v>
      </c>
      <c r="D9" s="3">
        <v>1</v>
      </c>
      <c r="E9" s="3">
        <v>2</v>
      </c>
      <c r="F9" t="s">
        <v>35</v>
      </c>
      <c r="G9" s="9" t="s">
        <v>36</v>
      </c>
      <c r="H9" t="s">
        <v>37</v>
      </c>
      <c r="I9" t="s">
        <v>38</v>
      </c>
      <c r="J9" s="3">
        <v>8.1</v>
      </c>
      <c r="K9" s="7"/>
      <c r="L9" s="25">
        <f>J9*1.02</f>
        <v>8.2620000000000005</v>
      </c>
      <c r="M9" s="7"/>
      <c r="N9" s="12">
        <v>838</v>
      </c>
      <c r="O9" s="3" t="s">
        <v>28</v>
      </c>
      <c r="P9" s="12">
        <v>21</v>
      </c>
      <c r="Q9" s="12">
        <v>0.57299999999999995</v>
      </c>
      <c r="T9" s="3">
        <v>55</v>
      </c>
      <c r="U9" s="3" t="s">
        <v>29</v>
      </c>
      <c r="V9" s="5">
        <f>10*P9*Q9*T9/(N9*J9)</f>
        <v>0.97500662954123563</v>
      </c>
      <c r="W9" s="5"/>
      <c r="X9" s="18"/>
    </row>
    <row r="10" spans="1:25" ht="16" x14ac:dyDescent="0.2">
      <c r="A10" s="4">
        <v>33359</v>
      </c>
      <c r="B10" s="2">
        <f>MONTH(Table2[[#This Row],[Measurement Date]])</f>
        <v>5</v>
      </c>
      <c r="C10" s="3">
        <f>YEAR(Table2[[#This Row],[Measurement Date]])</f>
        <v>1991</v>
      </c>
      <c r="D10" s="3">
        <v>3</v>
      </c>
      <c r="E10" s="3">
        <v>2</v>
      </c>
      <c r="F10" t="s">
        <v>35</v>
      </c>
      <c r="G10" s="9" t="s">
        <v>209</v>
      </c>
      <c r="H10" t="s">
        <v>234</v>
      </c>
      <c r="I10" t="s">
        <v>56</v>
      </c>
      <c r="J10" s="3">
        <v>9.8000000000000007</v>
      </c>
      <c r="K10" s="7"/>
      <c r="L10" s="25">
        <f>J10*1.01</f>
        <v>9.8980000000000015</v>
      </c>
      <c r="M10" s="7"/>
      <c r="N10" s="12">
        <v>3883</v>
      </c>
      <c r="O10" s="3" t="s">
        <v>28</v>
      </c>
      <c r="P10" s="12" t="s">
        <v>210</v>
      </c>
      <c r="Q10" s="12" t="s">
        <v>211</v>
      </c>
      <c r="T10" s="3">
        <v>64</v>
      </c>
      <c r="U10" s="3" t="s">
        <v>29</v>
      </c>
      <c r="V10" s="5">
        <f>10*P10*Q10*T10/(N10*J10)</f>
        <v>1.0258089947284603</v>
      </c>
      <c r="W10" s="5"/>
      <c r="X10" s="18"/>
      <c r="Y10" t="s">
        <v>212</v>
      </c>
    </row>
    <row r="11" spans="1:25" ht="16" x14ac:dyDescent="0.2">
      <c r="A11" s="4">
        <v>33939</v>
      </c>
      <c r="B11" s="2">
        <v>12</v>
      </c>
      <c r="C11" s="3">
        <v>1992</v>
      </c>
      <c r="D11" s="3">
        <v>2</v>
      </c>
      <c r="E11" s="3">
        <v>1</v>
      </c>
      <c r="F11" t="s">
        <v>24</v>
      </c>
      <c r="G11" s="9" t="s">
        <v>25</v>
      </c>
      <c r="H11" t="s">
        <v>233</v>
      </c>
      <c r="I11" t="s">
        <v>198</v>
      </c>
      <c r="J11" s="13">
        <v>12</v>
      </c>
      <c r="K11" s="7"/>
      <c r="L11" s="25">
        <f>J11</f>
        <v>12</v>
      </c>
      <c r="M11" s="3">
        <v>0.4</v>
      </c>
      <c r="N11" s="12">
        <v>100</v>
      </c>
      <c r="O11" s="3" t="s">
        <v>28</v>
      </c>
      <c r="P11" s="12"/>
      <c r="Q11" s="12"/>
      <c r="U11" s="3" t="s">
        <v>199</v>
      </c>
      <c r="V11" s="5"/>
      <c r="W11" s="5"/>
      <c r="X11" s="18"/>
      <c r="Y11" t="s">
        <v>200</v>
      </c>
    </row>
    <row r="12" spans="1:25" ht="16" x14ac:dyDescent="0.2">
      <c r="A12" s="4">
        <v>33725</v>
      </c>
      <c r="B12" s="2">
        <f>MONTH(Table2[[#This Row],[Measurement Date]])</f>
        <v>5</v>
      </c>
      <c r="C12" s="3">
        <f>YEAR(Table2[[#This Row],[Measurement Date]])</f>
        <v>1992</v>
      </c>
      <c r="D12" s="3">
        <v>1</v>
      </c>
      <c r="E12" s="3">
        <v>2</v>
      </c>
      <c r="F12" t="s">
        <v>24</v>
      </c>
      <c r="G12" s="9" t="s">
        <v>30</v>
      </c>
      <c r="H12" t="s">
        <v>31</v>
      </c>
      <c r="I12" t="s">
        <v>32</v>
      </c>
      <c r="J12" s="3">
        <v>10.1</v>
      </c>
      <c r="K12" s="23"/>
      <c r="L12" s="26">
        <f>J12</f>
        <v>10.1</v>
      </c>
      <c r="M12" s="23"/>
      <c r="N12" s="12">
        <v>1203</v>
      </c>
      <c r="O12" s="3" t="s">
        <v>28</v>
      </c>
      <c r="P12" s="12">
        <v>53.6</v>
      </c>
      <c r="Q12" s="12">
        <v>0.31</v>
      </c>
      <c r="T12" s="3">
        <v>73</v>
      </c>
      <c r="U12" s="3" t="s">
        <v>29</v>
      </c>
      <c r="V12" s="5">
        <f>10*P12*Q12*T12/(N12*J12)</f>
        <v>0.99830292256158293</v>
      </c>
      <c r="W12" s="5"/>
      <c r="X12" s="18"/>
    </row>
    <row r="13" spans="1:25" ht="16" x14ac:dyDescent="0.2">
      <c r="A13" s="4">
        <v>34090</v>
      </c>
      <c r="B13" s="2">
        <v>5</v>
      </c>
      <c r="C13" s="3">
        <v>1993</v>
      </c>
      <c r="D13" s="3">
        <v>3</v>
      </c>
      <c r="E13" s="3">
        <v>1</v>
      </c>
      <c r="F13" t="s">
        <v>35</v>
      </c>
      <c r="G13" t="s">
        <v>36</v>
      </c>
      <c r="H13" t="s">
        <v>226</v>
      </c>
      <c r="I13" t="s">
        <v>61</v>
      </c>
      <c r="J13" s="3">
        <v>9.8000000000000007</v>
      </c>
      <c r="K13" s="7"/>
      <c r="L13" s="25">
        <f>J13</f>
        <v>9.8000000000000007</v>
      </c>
      <c r="M13" s="7"/>
      <c r="N13" s="12">
        <v>63.6</v>
      </c>
      <c r="O13" s="3" t="s">
        <v>28</v>
      </c>
      <c r="P13" s="12"/>
      <c r="Q13" s="12"/>
      <c r="U13" s="3" t="s">
        <v>29</v>
      </c>
      <c r="V13" s="5"/>
      <c r="W13" s="5"/>
      <c r="X13" s="18"/>
    </row>
    <row r="14" spans="1:25" ht="16" x14ac:dyDescent="0.2">
      <c r="A14" s="4">
        <v>33970</v>
      </c>
      <c r="B14" s="2">
        <v>1</v>
      </c>
      <c r="C14" s="3">
        <v>1993</v>
      </c>
      <c r="D14" s="3">
        <v>2</v>
      </c>
      <c r="E14" s="3">
        <v>1</v>
      </c>
      <c r="F14" t="s">
        <v>35</v>
      </c>
      <c r="G14" s="9" t="s">
        <v>36</v>
      </c>
      <c r="H14" t="s">
        <v>228</v>
      </c>
      <c r="I14" t="s">
        <v>61</v>
      </c>
      <c r="J14" s="14">
        <v>9.1</v>
      </c>
      <c r="K14" s="7"/>
      <c r="L14" s="25">
        <f>J14</f>
        <v>9.1</v>
      </c>
      <c r="M14" s="7"/>
      <c r="N14" s="12">
        <v>64</v>
      </c>
      <c r="O14" s="3" t="s">
        <v>28</v>
      </c>
      <c r="P14" s="12"/>
      <c r="Q14" s="12"/>
      <c r="U14" s="3" t="s">
        <v>29</v>
      </c>
      <c r="V14" s="5"/>
      <c r="W14" s="5"/>
      <c r="X14" s="18"/>
    </row>
    <row r="15" spans="1:25" ht="16" x14ac:dyDescent="0.2">
      <c r="A15" s="4">
        <v>34060</v>
      </c>
      <c r="B15" s="2">
        <f>MONTH(Table2[[#This Row],[Measurement Date]])</f>
        <v>4</v>
      </c>
      <c r="C15" s="3">
        <f>YEAR(Table2[[#This Row],[Measurement Date]])</f>
        <v>1993</v>
      </c>
      <c r="D15" s="3">
        <v>2</v>
      </c>
      <c r="E15" s="3">
        <v>2</v>
      </c>
      <c r="F15" t="s">
        <v>41</v>
      </c>
      <c r="G15" s="9" t="s">
        <v>50</v>
      </c>
      <c r="H15" t="s">
        <v>51</v>
      </c>
      <c r="I15" t="s">
        <v>49</v>
      </c>
      <c r="J15" s="3">
        <v>20.5</v>
      </c>
      <c r="K15" s="7"/>
      <c r="L15" s="25">
        <f>1.01*J15</f>
        <v>20.705000000000002</v>
      </c>
      <c r="M15" s="7"/>
      <c r="N15" s="12">
        <v>743</v>
      </c>
      <c r="O15" s="3" t="s">
        <v>28</v>
      </c>
      <c r="P15" s="12">
        <v>11.1</v>
      </c>
      <c r="Q15" s="12">
        <v>1.7669999999999999</v>
      </c>
      <c r="T15" s="3">
        <v>78.099999999999994</v>
      </c>
      <c r="U15" s="3" t="s">
        <v>45</v>
      </c>
      <c r="V15" s="5">
        <f t="shared" ref="V15:V20" si="0">10*P15*Q15*T15/(N15*J15)</f>
        <v>1.0056986967796999</v>
      </c>
      <c r="W15" s="5"/>
      <c r="X15" s="18"/>
    </row>
    <row r="16" spans="1:25" ht="16" x14ac:dyDescent="0.2">
      <c r="A16" s="4">
        <v>34121</v>
      </c>
      <c r="B16" s="2">
        <f>MONTH(Table2[[#This Row],[Measurement Date]])</f>
        <v>6</v>
      </c>
      <c r="C16" s="3">
        <f>YEAR(Table2[[#This Row],[Measurement Date]])</f>
        <v>1993</v>
      </c>
      <c r="D16" s="3">
        <v>3</v>
      </c>
      <c r="E16" s="3">
        <v>2</v>
      </c>
      <c r="F16" t="s">
        <v>41</v>
      </c>
      <c r="G16" s="9" t="s">
        <v>50</v>
      </c>
      <c r="H16" t="s">
        <v>51</v>
      </c>
      <c r="I16" t="s">
        <v>49</v>
      </c>
      <c r="J16" s="3">
        <v>20.8</v>
      </c>
      <c r="K16" s="7"/>
      <c r="L16" s="25">
        <f>1.01*J16</f>
        <v>21.008000000000003</v>
      </c>
      <c r="M16" s="7"/>
      <c r="N16" s="12">
        <v>743</v>
      </c>
      <c r="O16" s="3" t="s">
        <v>28</v>
      </c>
      <c r="P16" s="12">
        <v>11.1</v>
      </c>
      <c r="Q16" s="12">
        <v>1.78</v>
      </c>
      <c r="T16" s="3">
        <v>78.5</v>
      </c>
      <c r="U16" s="3" t="s">
        <v>57</v>
      </c>
      <c r="V16" s="5">
        <f t="shared" si="0"/>
        <v>1.0035996221140906</v>
      </c>
      <c r="W16" s="5"/>
      <c r="X16" s="18"/>
    </row>
    <row r="17" spans="1:25" ht="16" x14ac:dyDescent="0.2">
      <c r="A17" s="4">
        <v>34151</v>
      </c>
      <c r="B17" s="2">
        <f>MONTH(Table2[[#This Row],[Measurement Date]])</f>
        <v>7</v>
      </c>
      <c r="C17" s="3">
        <f>YEAR(Table2[[#This Row],[Measurement Date]])</f>
        <v>1993</v>
      </c>
      <c r="D17" s="3">
        <v>3</v>
      </c>
      <c r="E17" s="3">
        <v>2</v>
      </c>
      <c r="F17" t="s">
        <v>24</v>
      </c>
      <c r="G17" s="9" t="s">
        <v>30</v>
      </c>
      <c r="H17" t="s">
        <v>52</v>
      </c>
      <c r="I17" t="s">
        <v>53</v>
      </c>
      <c r="J17" s="13">
        <v>11</v>
      </c>
      <c r="K17" s="7"/>
      <c r="L17" s="25">
        <f>J17</f>
        <v>11</v>
      </c>
      <c r="M17" s="7"/>
      <c r="N17" s="12">
        <v>903</v>
      </c>
      <c r="O17" s="3" t="s">
        <v>28</v>
      </c>
      <c r="P17" s="12">
        <v>1.63</v>
      </c>
      <c r="Q17" s="12">
        <v>9.0399999999999991</v>
      </c>
      <c r="T17" s="3">
        <v>67</v>
      </c>
      <c r="U17" s="3" t="s">
        <v>29</v>
      </c>
      <c r="V17" s="5">
        <f t="shared" si="0"/>
        <v>0.99391764824322937</v>
      </c>
      <c r="W17" s="5"/>
      <c r="X17" s="18"/>
    </row>
    <row r="18" spans="1:25" ht="16" x14ac:dyDescent="0.2">
      <c r="A18" s="4">
        <v>34304</v>
      </c>
      <c r="B18" s="2">
        <f>MONTH(Table2[[#This Row],[Measurement Date]])</f>
        <v>12</v>
      </c>
      <c r="C18" s="3">
        <f>YEAR(Table2[[#This Row],[Measurement Date]])</f>
        <v>1993</v>
      </c>
      <c r="D18" s="3">
        <v>4</v>
      </c>
      <c r="E18" s="3">
        <v>2</v>
      </c>
      <c r="F18" t="s">
        <v>24</v>
      </c>
      <c r="G18" s="9" t="s">
        <v>58</v>
      </c>
      <c r="H18" t="s">
        <v>59</v>
      </c>
      <c r="I18" t="s">
        <v>53</v>
      </c>
      <c r="J18" s="3">
        <v>10.199999999999999</v>
      </c>
      <c r="K18" s="7"/>
      <c r="L18" s="25">
        <f>J18</f>
        <v>10.199999999999999</v>
      </c>
      <c r="M18" s="3">
        <v>0.5</v>
      </c>
      <c r="N18" s="12">
        <v>903</v>
      </c>
      <c r="O18" s="3" t="s">
        <v>28</v>
      </c>
      <c r="P18" s="12">
        <v>2.3199999999999998</v>
      </c>
      <c r="Q18" s="12">
        <v>6.47</v>
      </c>
      <c r="T18" s="3">
        <v>61.2</v>
      </c>
      <c r="U18" s="3" t="s">
        <v>29</v>
      </c>
      <c r="V18" s="5">
        <f t="shared" si="0"/>
        <v>0.99736877076411967</v>
      </c>
      <c r="W18" s="5"/>
      <c r="X18" s="18"/>
      <c r="Y18" t="s">
        <v>60</v>
      </c>
    </row>
    <row r="19" spans="1:25" ht="16" x14ac:dyDescent="0.2">
      <c r="A19" s="4">
        <v>34182</v>
      </c>
      <c r="B19" s="2">
        <f>MONTH(Table2[[#This Row],[Measurement Date]])</f>
        <v>8</v>
      </c>
      <c r="C19" s="3">
        <f>YEAR(Table2[[#This Row],[Measurement Date]])</f>
        <v>1993</v>
      </c>
      <c r="D19" s="3">
        <v>3</v>
      </c>
      <c r="E19" s="3">
        <v>2</v>
      </c>
      <c r="F19" t="s">
        <v>35</v>
      </c>
      <c r="G19" s="9" t="s">
        <v>36</v>
      </c>
      <c r="H19" t="s">
        <v>54</v>
      </c>
      <c r="I19" t="s">
        <v>55</v>
      </c>
      <c r="J19" s="3">
        <v>7.7</v>
      </c>
      <c r="K19" s="7"/>
      <c r="L19" s="25">
        <f>J19*1.02</f>
        <v>7.8540000000000001</v>
      </c>
      <c r="M19" s="7"/>
      <c r="N19" s="12">
        <v>3528</v>
      </c>
      <c r="O19" s="3" t="s">
        <v>28</v>
      </c>
      <c r="P19" s="12">
        <v>44.2</v>
      </c>
      <c r="Q19" s="12">
        <v>1.1000000000000001</v>
      </c>
      <c r="T19" s="3">
        <v>57</v>
      </c>
      <c r="U19" s="3" t="s">
        <v>29</v>
      </c>
      <c r="V19" s="5">
        <f t="shared" si="0"/>
        <v>1.0201652089407192</v>
      </c>
      <c r="W19" s="5"/>
      <c r="X19" s="18"/>
    </row>
    <row r="20" spans="1:25" ht="16" x14ac:dyDescent="0.2">
      <c r="A20" s="4">
        <v>34243</v>
      </c>
      <c r="B20" s="2">
        <f>MONTH(Table2[[#This Row],[Measurement Date]])</f>
        <v>10</v>
      </c>
      <c r="C20" s="3">
        <f>YEAR(Table2[[#This Row],[Measurement Date]])</f>
        <v>1993</v>
      </c>
      <c r="D20" s="3">
        <v>4</v>
      </c>
      <c r="E20" s="3">
        <v>2</v>
      </c>
      <c r="F20" t="s">
        <v>35</v>
      </c>
      <c r="G20" s="9" t="s">
        <v>36</v>
      </c>
      <c r="H20" t="s">
        <v>36</v>
      </c>
      <c r="I20" t="s">
        <v>61</v>
      </c>
      <c r="J20" s="3">
        <v>7.8</v>
      </c>
      <c r="K20" s="7"/>
      <c r="L20" s="25">
        <f>J20*1.02</f>
        <v>7.9559999999999995</v>
      </c>
      <c r="M20" s="7"/>
      <c r="N20" s="12">
        <v>6838</v>
      </c>
      <c r="O20" s="3" t="s">
        <v>28</v>
      </c>
      <c r="P20" s="12">
        <v>92</v>
      </c>
      <c r="Q20" s="12">
        <v>0.96899999999999997</v>
      </c>
      <c r="T20" s="3">
        <v>60</v>
      </c>
      <c r="U20" s="3" t="s">
        <v>29</v>
      </c>
      <c r="V20" s="5">
        <f t="shared" si="0"/>
        <v>1.0028573357031971</v>
      </c>
      <c r="W20" s="5"/>
      <c r="X20" s="18"/>
    </row>
    <row r="21" spans="1:25" ht="16" x14ac:dyDescent="0.2">
      <c r="A21" s="4">
        <v>34394</v>
      </c>
      <c r="B21" s="2">
        <v>3</v>
      </c>
      <c r="C21" s="3">
        <v>1994</v>
      </c>
      <c r="D21" s="3">
        <v>4</v>
      </c>
      <c r="E21" s="3">
        <v>3</v>
      </c>
      <c r="F21" t="s">
        <v>103</v>
      </c>
      <c r="G21" s="9" t="s">
        <v>242</v>
      </c>
      <c r="H21" t="s">
        <v>243</v>
      </c>
      <c r="I21" t="s">
        <v>189</v>
      </c>
      <c r="J21" s="3">
        <v>25.1</v>
      </c>
      <c r="K21" s="7"/>
      <c r="L21" s="25">
        <f>J21</f>
        <v>25.1</v>
      </c>
      <c r="M21" s="3">
        <v>1.4</v>
      </c>
      <c r="N21" s="12">
        <v>41.4</v>
      </c>
      <c r="O21" s="3" t="s">
        <v>28</v>
      </c>
      <c r="P21" s="12"/>
      <c r="Q21" s="12"/>
      <c r="U21" s="3" t="s">
        <v>45</v>
      </c>
      <c r="V21" s="5"/>
      <c r="W21" s="5"/>
      <c r="X21" s="18"/>
    </row>
    <row r="22" spans="1:25" ht="16" x14ac:dyDescent="0.2">
      <c r="A22" s="4">
        <v>34425</v>
      </c>
      <c r="B22" s="2">
        <v>4</v>
      </c>
      <c r="C22" s="3">
        <v>1994</v>
      </c>
      <c r="D22" s="3">
        <v>4</v>
      </c>
      <c r="E22" s="3">
        <v>1</v>
      </c>
      <c r="F22" t="s">
        <v>35</v>
      </c>
      <c r="G22" s="9" t="s">
        <v>209</v>
      </c>
      <c r="H22" t="s">
        <v>229</v>
      </c>
      <c r="I22" t="s">
        <v>191</v>
      </c>
      <c r="J22" s="3">
        <v>12.7</v>
      </c>
      <c r="K22" s="7"/>
      <c r="L22" s="25">
        <f>J22</f>
        <v>12.7</v>
      </c>
      <c r="M22" s="7"/>
      <c r="N22" s="12">
        <v>69.099999999999994</v>
      </c>
      <c r="O22" s="3" t="s">
        <v>28</v>
      </c>
      <c r="P22" s="12"/>
      <c r="Q22" s="12"/>
      <c r="U22" s="3" t="s">
        <v>29</v>
      </c>
      <c r="V22" s="5"/>
      <c r="W22" s="5"/>
      <c r="X22" s="18"/>
    </row>
    <row r="23" spans="1:25" ht="16" x14ac:dyDescent="0.2">
      <c r="A23" s="4">
        <v>34366</v>
      </c>
      <c r="B23" s="2">
        <f>MONTH(Table2[[#This Row],[Measurement Date]])</f>
        <v>2</v>
      </c>
      <c r="C23" s="3">
        <f>YEAR(Table2[[#This Row],[Measurement Date]])</f>
        <v>1994</v>
      </c>
      <c r="D23" s="3">
        <v>4</v>
      </c>
      <c r="E23" s="3">
        <v>2</v>
      </c>
      <c r="F23" t="s">
        <v>41</v>
      </c>
      <c r="G23" s="9" t="s">
        <v>62</v>
      </c>
      <c r="H23" t="s">
        <v>63</v>
      </c>
      <c r="I23" t="s">
        <v>64</v>
      </c>
      <c r="J23" s="3">
        <v>21.6</v>
      </c>
      <c r="K23" s="7"/>
      <c r="L23" s="25">
        <f>1.01*J23</f>
        <v>21.816000000000003</v>
      </c>
      <c r="M23" s="7"/>
      <c r="N23" s="12">
        <v>862</v>
      </c>
      <c r="O23" s="3" t="s">
        <v>28</v>
      </c>
      <c r="P23" s="12">
        <v>32.6</v>
      </c>
      <c r="Q23" s="12">
        <v>0.70299999999999996</v>
      </c>
      <c r="T23" s="3">
        <v>81.3</v>
      </c>
      <c r="U23" s="3" t="s">
        <v>45</v>
      </c>
      <c r="V23" s="5">
        <f>10*P23*Q23*T23/(N23*J23)</f>
        <v>1.0006966679556586</v>
      </c>
      <c r="W23" s="5"/>
      <c r="X23" s="18"/>
    </row>
    <row r="24" spans="1:25" ht="16" x14ac:dyDescent="0.2">
      <c r="A24" s="4">
        <v>34608</v>
      </c>
      <c r="B24" s="2">
        <f>MONTH(Table2[[#This Row],[Measurement Date]])</f>
        <v>10</v>
      </c>
      <c r="C24" s="3">
        <f>YEAR(Table2[[#This Row],[Measurement Date]])</f>
        <v>1994</v>
      </c>
      <c r="D24" s="3">
        <v>5</v>
      </c>
      <c r="E24" s="3">
        <v>2</v>
      </c>
      <c r="F24" t="s">
        <v>41</v>
      </c>
      <c r="G24" s="9" t="s">
        <v>65</v>
      </c>
      <c r="H24" t="s">
        <v>66</v>
      </c>
      <c r="I24" t="s">
        <v>67</v>
      </c>
      <c r="J24" s="3">
        <v>15.3</v>
      </c>
      <c r="K24" s="3">
        <v>15.5</v>
      </c>
      <c r="L24" s="25">
        <f>Table2[[#This Row],[Revised/New Efficiency (%)]]</f>
        <v>15.5</v>
      </c>
      <c r="M24" s="3">
        <v>0.4</v>
      </c>
      <c r="N24" s="12">
        <v>1017</v>
      </c>
      <c r="O24" s="3" t="s">
        <v>28</v>
      </c>
      <c r="P24" s="12">
        <v>14.6</v>
      </c>
      <c r="Q24" s="12">
        <v>1.36</v>
      </c>
      <c r="R24" s="3">
        <v>1.37</v>
      </c>
      <c r="T24" s="3">
        <v>78.599999999999994</v>
      </c>
      <c r="U24" s="3" t="s">
        <v>45</v>
      </c>
      <c r="V24" s="5">
        <f>10*P24*Q24*T24/(N24*J24)</f>
        <v>1.0030022943297279</v>
      </c>
      <c r="W24" s="5">
        <f>10*P24*R24*T24/(K24*N24)</f>
        <v>0.99734018460367302</v>
      </c>
      <c r="X24" s="18"/>
      <c r="Y24" t="s">
        <v>68</v>
      </c>
    </row>
    <row r="25" spans="1:25" ht="16" x14ac:dyDescent="0.2">
      <c r="A25" s="4">
        <v>34516</v>
      </c>
      <c r="B25" s="2">
        <f>MONTH(Table2[[#This Row],[Measurement Date]])</f>
        <v>7</v>
      </c>
      <c r="C25" s="3">
        <f>YEAR(Table2[[#This Row],[Measurement Date]])</f>
        <v>1994</v>
      </c>
      <c r="D25" s="3">
        <v>9</v>
      </c>
      <c r="E25" s="3">
        <v>2</v>
      </c>
      <c r="F25" t="s">
        <v>35</v>
      </c>
      <c r="G25" s="9" t="s">
        <v>209</v>
      </c>
      <c r="H25" t="s">
        <v>73</v>
      </c>
      <c r="I25" t="s">
        <v>74</v>
      </c>
      <c r="J25" s="3">
        <v>10.3</v>
      </c>
      <c r="K25" s="7"/>
      <c r="L25" s="25">
        <f>J25*1.01</f>
        <v>10.403</v>
      </c>
      <c r="N25" s="12">
        <v>3859</v>
      </c>
      <c r="O25" s="3" t="s">
        <v>28</v>
      </c>
      <c r="P25" s="12">
        <v>27.22</v>
      </c>
      <c r="Q25" s="12">
        <v>2.4039999999999999</v>
      </c>
      <c r="T25" s="3">
        <v>60.6</v>
      </c>
      <c r="U25" s="3" t="s">
        <v>29</v>
      </c>
      <c r="V25" s="5">
        <f>10*P25*Q25*T25/(N25*J25)</f>
        <v>0.99766148179643077</v>
      </c>
      <c r="W25" s="5"/>
      <c r="X25" s="18"/>
      <c r="Y25" t="s">
        <v>75</v>
      </c>
    </row>
    <row r="26" spans="1:25" ht="16" x14ac:dyDescent="0.2">
      <c r="A26" s="4">
        <v>34578</v>
      </c>
      <c r="B26" s="2">
        <f>MONTH(Table2[[#This Row],[Measurement Date]])</f>
        <v>9</v>
      </c>
      <c r="C26" s="3">
        <f>YEAR(Table2[[#This Row],[Measurement Date]])</f>
        <v>1994</v>
      </c>
      <c r="D26" s="3">
        <v>5</v>
      </c>
      <c r="E26" s="3">
        <v>2</v>
      </c>
      <c r="F26" t="s">
        <v>41</v>
      </c>
      <c r="G26" s="9" t="s">
        <v>47</v>
      </c>
      <c r="H26" t="s">
        <v>69</v>
      </c>
      <c r="I26" t="s">
        <v>70</v>
      </c>
      <c r="J26" s="3">
        <v>10.3</v>
      </c>
      <c r="K26" s="10"/>
      <c r="L26" s="27">
        <f>1.01*J26</f>
        <v>10.403</v>
      </c>
      <c r="M26" s="3">
        <v>0.5</v>
      </c>
      <c r="N26" s="12">
        <v>3931</v>
      </c>
      <c r="O26" s="3" t="s">
        <v>28</v>
      </c>
      <c r="P26" s="12">
        <v>20.100000000000001</v>
      </c>
      <c r="Q26" s="12">
        <v>2.72</v>
      </c>
      <c r="T26" s="3">
        <v>73.599999999999994</v>
      </c>
      <c r="U26" s="3" t="s">
        <v>29</v>
      </c>
      <c r="V26" s="5">
        <f>10*P26*Q26*T26/(N26*J26)</f>
        <v>0.99380804311262472</v>
      </c>
      <c r="W26" s="5"/>
      <c r="X26" s="18"/>
    </row>
    <row r="27" spans="1:25" ht="16" x14ac:dyDescent="0.2">
      <c r="A27" s="4">
        <v>35004</v>
      </c>
      <c r="B27" s="2">
        <v>11</v>
      </c>
      <c r="C27" s="3">
        <v>1995</v>
      </c>
      <c r="D27" s="3">
        <v>7</v>
      </c>
      <c r="E27" s="3">
        <v>1</v>
      </c>
      <c r="F27" t="s">
        <v>35</v>
      </c>
      <c r="G27" s="9" t="s">
        <v>209</v>
      </c>
      <c r="H27" t="s">
        <v>224</v>
      </c>
      <c r="I27" t="s">
        <v>27</v>
      </c>
      <c r="J27" s="3">
        <v>13</v>
      </c>
      <c r="K27" s="7"/>
      <c r="L27" s="25">
        <f>J27*1.01</f>
        <v>13.13</v>
      </c>
      <c r="M27" s="7"/>
      <c r="N27" s="12">
        <v>40.4</v>
      </c>
      <c r="O27" s="3" t="s">
        <v>28</v>
      </c>
      <c r="P27" s="12"/>
      <c r="Q27" s="12"/>
      <c r="U27" s="3" t="s">
        <v>29</v>
      </c>
      <c r="V27" s="5"/>
      <c r="W27" s="5"/>
      <c r="X27" s="18"/>
      <c r="Y27" t="s">
        <v>188</v>
      </c>
    </row>
    <row r="28" spans="1:25" ht="16" x14ac:dyDescent="0.2">
      <c r="A28" s="4">
        <v>34731</v>
      </c>
      <c r="B28" s="2">
        <v>2</v>
      </c>
      <c r="C28" s="3">
        <v>1995</v>
      </c>
      <c r="D28" s="3">
        <v>10</v>
      </c>
      <c r="E28" s="3">
        <v>1</v>
      </c>
      <c r="F28" t="s">
        <v>35</v>
      </c>
      <c r="G28" s="9" t="s">
        <v>36</v>
      </c>
      <c r="H28" t="s">
        <v>227</v>
      </c>
      <c r="I28" t="s">
        <v>190</v>
      </c>
      <c r="J28" s="3">
        <v>10.6</v>
      </c>
      <c r="K28" s="7"/>
      <c r="L28" s="25">
        <f>J28</f>
        <v>10.6</v>
      </c>
      <c r="M28" s="3">
        <v>0.3</v>
      </c>
      <c r="N28" s="12">
        <v>63.8</v>
      </c>
      <c r="O28" s="3" t="s">
        <v>28</v>
      </c>
      <c r="P28" s="12"/>
      <c r="Q28" s="12"/>
      <c r="U28" s="3" t="s">
        <v>29</v>
      </c>
      <c r="V28" s="5"/>
      <c r="W28" s="5"/>
      <c r="X28" s="18"/>
    </row>
    <row r="29" spans="1:25" ht="16" x14ac:dyDescent="0.2">
      <c r="A29" s="4">
        <v>35339</v>
      </c>
      <c r="B29" s="2">
        <v>10</v>
      </c>
      <c r="C29" s="3">
        <v>1996</v>
      </c>
      <c r="D29" s="3">
        <v>9</v>
      </c>
      <c r="E29" s="3">
        <v>1</v>
      </c>
      <c r="F29" t="s">
        <v>35</v>
      </c>
      <c r="G29" s="9" t="s">
        <v>209</v>
      </c>
      <c r="H29" t="s">
        <v>225</v>
      </c>
      <c r="I29" t="s">
        <v>86</v>
      </c>
      <c r="J29" s="3">
        <v>14.2</v>
      </c>
      <c r="K29" s="7"/>
      <c r="L29" s="25">
        <f>J29*1.01</f>
        <v>14.341999999999999</v>
      </c>
      <c r="M29" s="3">
        <v>0.2</v>
      </c>
      <c r="N29" s="12">
        <v>51.7</v>
      </c>
      <c r="O29" s="3" t="s">
        <v>28</v>
      </c>
      <c r="P29" s="12"/>
      <c r="Q29" s="12"/>
      <c r="U29" s="3" t="s">
        <v>81</v>
      </c>
      <c r="V29" s="5"/>
      <c r="W29" s="5"/>
      <c r="X29" s="18"/>
    </row>
    <row r="30" spans="1:25" ht="18" x14ac:dyDescent="0.25">
      <c r="A30" s="4">
        <v>35156</v>
      </c>
      <c r="B30" s="2">
        <v>4</v>
      </c>
      <c r="C30" s="3">
        <v>1996</v>
      </c>
      <c r="D30" s="3">
        <v>8</v>
      </c>
      <c r="E30" s="3">
        <v>1</v>
      </c>
      <c r="F30" t="s">
        <v>35</v>
      </c>
      <c r="G30" s="9" t="s">
        <v>209</v>
      </c>
      <c r="H30" t="s">
        <v>231</v>
      </c>
      <c r="I30" t="s">
        <v>193</v>
      </c>
      <c r="J30" s="3">
        <v>13.9</v>
      </c>
      <c r="K30" s="7"/>
      <c r="L30" s="25">
        <f>J30*1.01</f>
        <v>14.039</v>
      </c>
      <c r="M30" s="7"/>
      <c r="N30" s="12">
        <v>90</v>
      </c>
      <c r="O30" s="3" t="s">
        <v>28</v>
      </c>
      <c r="P30" s="12"/>
      <c r="Q30" s="12"/>
      <c r="U30" s="3" t="s">
        <v>115</v>
      </c>
      <c r="V30" s="5"/>
      <c r="W30" s="5"/>
      <c r="X30" s="18"/>
    </row>
    <row r="31" spans="1:25" ht="16" x14ac:dyDescent="0.2">
      <c r="A31" s="4">
        <v>35309</v>
      </c>
      <c r="B31" s="2">
        <f>MONTH(Table2[[#This Row],[Measurement Date]])</f>
        <v>9</v>
      </c>
      <c r="C31" s="3">
        <f>YEAR(Table2[[#This Row],[Measurement Date]])</f>
        <v>1996</v>
      </c>
      <c r="D31" s="3">
        <v>9</v>
      </c>
      <c r="E31" s="3">
        <v>2</v>
      </c>
      <c r="F31" t="s">
        <v>41</v>
      </c>
      <c r="G31" s="9" t="s">
        <v>50</v>
      </c>
      <c r="H31" t="s">
        <v>76</v>
      </c>
      <c r="I31" t="s">
        <v>77</v>
      </c>
      <c r="J31" s="3">
        <v>22.7</v>
      </c>
      <c r="K31" s="3">
        <v>22.9</v>
      </c>
      <c r="L31" s="25">
        <f>Table2[[#This Row],[Revised/New Efficiency (%)]]</f>
        <v>22.9</v>
      </c>
      <c r="M31" s="3">
        <v>0.6</v>
      </c>
      <c r="N31" s="12">
        <v>778</v>
      </c>
      <c r="O31" s="3" t="s">
        <v>72</v>
      </c>
      <c r="P31" s="12">
        <v>5.6</v>
      </c>
      <c r="Q31" s="12">
        <v>3.93</v>
      </c>
      <c r="R31" s="3">
        <v>3.97</v>
      </c>
      <c r="T31" s="3">
        <v>80.3</v>
      </c>
      <c r="U31" s="3" t="s">
        <v>45</v>
      </c>
      <c r="V31" s="5">
        <f>10*P31*Q31*T31/(N31*J31)</f>
        <v>1.0006695129270806</v>
      </c>
      <c r="W31" s="5">
        <f>10*P31*R31*T31/(K31*N31)</f>
        <v>1.0020260212615488</v>
      </c>
      <c r="X31" s="18"/>
    </row>
    <row r="32" spans="1:25" ht="16" x14ac:dyDescent="0.2">
      <c r="A32" s="4">
        <v>35156</v>
      </c>
      <c r="B32" s="2">
        <f>MONTH(Table2[[#This Row],[Measurement Date]])</f>
        <v>4</v>
      </c>
      <c r="C32" s="3">
        <f>YEAR(Table2[[#This Row],[Measurement Date]])</f>
        <v>1996</v>
      </c>
      <c r="D32" s="3">
        <v>8</v>
      </c>
      <c r="E32" s="3">
        <v>2</v>
      </c>
      <c r="F32" t="s">
        <v>41</v>
      </c>
      <c r="G32" s="9" t="s">
        <v>50</v>
      </c>
      <c r="H32" t="s">
        <v>71</v>
      </c>
      <c r="I32" t="s">
        <v>49</v>
      </c>
      <c r="J32" s="3">
        <v>22.3</v>
      </c>
      <c r="K32" s="7"/>
      <c r="L32" s="25">
        <f>1.01*J32</f>
        <v>22.523</v>
      </c>
      <c r="M32" s="7"/>
      <c r="N32" s="12">
        <v>787</v>
      </c>
      <c r="O32" s="3" t="s">
        <v>72</v>
      </c>
      <c r="P32" s="12">
        <v>5.6</v>
      </c>
      <c r="Q32" s="12">
        <v>3.92</v>
      </c>
      <c r="T32" s="3">
        <v>80.099999999999994</v>
      </c>
      <c r="U32" s="3" t="s">
        <v>45</v>
      </c>
      <c r="V32" s="5">
        <f>10*P32*Q32*T32/(N32*J32)</f>
        <v>1.0019060860052076</v>
      </c>
      <c r="W32" s="5"/>
      <c r="X32" s="18"/>
    </row>
    <row r="33" spans="1:25" ht="16" x14ac:dyDescent="0.2">
      <c r="A33" s="4">
        <v>35156</v>
      </c>
      <c r="B33" s="2">
        <f>MONTH(Table2[[#This Row],[Measurement Date]])</f>
        <v>4</v>
      </c>
      <c r="C33" s="3">
        <f>YEAR(Table2[[#This Row],[Measurement Date]])</f>
        <v>1996</v>
      </c>
      <c r="D33" s="3">
        <v>8</v>
      </c>
      <c r="E33" s="3">
        <v>2</v>
      </c>
      <c r="F33" t="s">
        <v>35</v>
      </c>
      <c r="G33" s="9" t="s">
        <v>36</v>
      </c>
      <c r="H33" t="s">
        <v>36</v>
      </c>
      <c r="I33" t="s">
        <v>61</v>
      </c>
      <c r="J33" s="3">
        <v>9.1</v>
      </c>
      <c r="K33" s="7"/>
      <c r="L33" s="25">
        <f>J33*1.02</f>
        <v>9.282</v>
      </c>
      <c r="M33" s="3">
        <v>0.5</v>
      </c>
      <c r="N33" s="12">
        <v>6728</v>
      </c>
      <c r="P33" s="12">
        <v>95</v>
      </c>
      <c r="Q33" s="12">
        <v>0.96599999999999997</v>
      </c>
      <c r="T33" s="3">
        <v>66.8</v>
      </c>
      <c r="U33" s="3" t="s">
        <v>29</v>
      </c>
      <c r="V33" s="5">
        <f>10*P33*Q33*T33/(N33*J33)</f>
        <v>1.0012668069148449</v>
      </c>
      <c r="W33" s="5"/>
      <c r="X33" s="18"/>
    </row>
    <row r="34" spans="1:25" ht="16" x14ac:dyDescent="0.2">
      <c r="A34" s="4">
        <v>35521</v>
      </c>
      <c r="B34" s="2">
        <f>MONTH(Table2[[#This Row],[Measurement Date]])</f>
        <v>4</v>
      </c>
      <c r="C34" s="3">
        <f>YEAR(Table2[[#This Row],[Measurement Date]])</f>
        <v>1997</v>
      </c>
      <c r="D34" s="3">
        <v>10</v>
      </c>
      <c r="E34" s="3">
        <v>2</v>
      </c>
      <c r="F34" t="s">
        <v>35</v>
      </c>
      <c r="G34" s="9" t="s">
        <v>36</v>
      </c>
      <c r="H34" t="s">
        <v>36</v>
      </c>
      <c r="I34" t="s">
        <v>55</v>
      </c>
      <c r="J34" s="3">
        <v>9.1999999999999993</v>
      </c>
      <c r="K34" s="7"/>
      <c r="L34" s="25">
        <f>J34*1.02</f>
        <v>9.3839999999999986</v>
      </c>
      <c r="M34" s="3">
        <v>0.5</v>
      </c>
      <c r="N34" s="12">
        <v>3366</v>
      </c>
      <c r="O34" s="3" t="s">
        <v>28</v>
      </c>
      <c r="P34" s="12">
        <v>45.59</v>
      </c>
      <c r="Q34" s="12">
        <v>1.1000000000000001</v>
      </c>
      <c r="T34" s="3">
        <v>62.1</v>
      </c>
      <c r="U34" s="3" t="s">
        <v>29</v>
      </c>
      <c r="V34" s="5">
        <f>10*P34*Q34*T34/(N34*J34)</f>
        <v>1.0056617647058825</v>
      </c>
      <c r="W34" s="5"/>
      <c r="X34" s="18"/>
    </row>
    <row r="35" spans="1:25" ht="16" x14ac:dyDescent="0.2">
      <c r="A35" s="4">
        <v>35521</v>
      </c>
      <c r="B35" s="2">
        <f>MONTH(Table2[[#This Row],[Measurement Date]])</f>
        <v>4</v>
      </c>
      <c r="C35" s="3">
        <f>YEAR(Table2[[#This Row],[Measurement Date]])</f>
        <v>1997</v>
      </c>
      <c r="D35" s="3">
        <v>10</v>
      </c>
      <c r="E35" s="3">
        <v>2</v>
      </c>
      <c r="F35" t="s">
        <v>35</v>
      </c>
      <c r="G35" s="9" t="s">
        <v>209</v>
      </c>
      <c r="H35" t="s">
        <v>78</v>
      </c>
      <c r="I35" t="s">
        <v>74</v>
      </c>
      <c r="J35" s="3">
        <v>11.1</v>
      </c>
      <c r="K35" s="7"/>
      <c r="L35" s="25">
        <f>J35*1.01</f>
        <v>11.211</v>
      </c>
      <c r="M35" s="3">
        <v>0.6</v>
      </c>
      <c r="N35" s="12">
        <v>3665</v>
      </c>
      <c r="O35" s="3" t="s">
        <v>28</v>
      </c>
      <c r="P35" s="12">
        <v>26.01</v>
      </c>
      <c r="Q35" s="12">
        <v>2.3199999999999998</v>
      </c>
      <c r="T35" s="3">
        <v>67.400000000000006</v>
      </c>
      <c r="U35" s="3" t="s">
        <v>29</v>
      </c>
      <c r="V35" s="5">
        <f>10*P35*Q35*T35/(N35*J35)</f>
        <v>0.9997496847461379</v>
      </c>
      <c r="W35" s="5"/>
      <c r="X35" s="18"/>
    </row>
    <row r="36" spans="1:25" ht="16" x14ac:dyDescent="0.2">
      <c r="A36" s="4">
        <v>35827</v>
      </c>
      <c r="B36" s="2">
        <v>2</v>
      </c>
      <c r="C36" s="3">
        <v>1998</v>
      </c>
      <c r="D36" s="3">
        <v>17</v>
      </c>
      <c r="E36" s="3">
        <v>1</v>
      </c>
      <c r="F36" t="s">
        <v>120</v>
      </c>
      <c r="G36" t="s">
        <v>201</v>
      </c>
      <c r="H36" t="s">
        <v>175</v>
      </c>
      <c r="I36" t="s">
        <v>202</v>
      </c>
      <c r="J36" s="3">
        <v>4.7</v>
      </c>
      <c r="K36" s="7"/>
      <c r="L36" s="25">
        <f>J36</f>
        <v>4.7</v>
      </c>
      <c r="M36" s="3">
        <v>0.2</v>
      </c>
      <c r="N36" s="12">
        <v>141.4</v>
      </c>
      <c r="O36" s="3" t="s">
        <v>28</v>
      </c>
      <c r="P36" s="12"/>
      <c r="Q36" s="12"/>
      <c r="U36" s="3" t="s">
        <v>115</v>
      </c>
      <c r="V36" s="5"/>
      <c r="W36" s="5"/>
      <c r="X36" s="18"/>
    </row>
    <row r="37" spans="1:25" ht="16" x14ac:dyDescent="0.2">
      <c r="A37" s="4">
        <v>36069</v>
      </c>
      <c r="B37" s="2">
        <f>MONTH(Table2[[#This Row],[Measurement Date]])</f>
        <v>10</v>
      </c>
      <c r="C37" s="3">
        <f>YEAR(Table2[[#This Row],[Measurement Date]])</f>
        <v>1998</v>
      </c>
      <c r="D37" s="3">
        <v>13</v>
      </c>
      <c r="E37" s="3">
        <v>2</v>
      </c>
      <c r="F37" t="s">
        <v>24</v>
      </c>
      <c r="G37" s="9" t="s">
        <v>58</v>
      </c>
      <c r="H37" t="s">
        <v>79</v>
      </c>
      <c r="I37" t="s">
        <v>53</v>
      </c>
      <c r="J37" s="3">
        <v>10.4</v>
      </c>
      <c r="K37" s="7"/>
      <c r="L37" s="25">
        <f>J37</f>
        <v>10.4</v>
      </c>
      <c r="M37" s="3">
        <v>0.5</v>
      </c>
      <c r="N37" s="12">
        <v>905.1</v>
      </c>
      <c r="O37" s="3" t="s">
        <v>28</v>
      </c>
      <c r="P37" s="12">
        <v>4.3529999999999998</v>
      </c>
      <c r="Q37" s="12">
        <v>3.2850000000000001</v>
      </c>
      <c r="T37" s="13">
        <v>66</v>
      </c>
      <c r="U37" s="3" t="s">
        <v>29</v>
      </c>
      <c r="V37" s="5">
        <f>10*P37*Q37*T37/(N37*J37)</f>
        <v>1.0026239450804415</v>
      </c>
      <c r="W37" s="5"/>
      <c r="X37" s="18"/>
      <c r="Y37" t="s">
        <v>60</v>
      </c>
    </row>
    <row r="38" spans="1:25" ht="16" x14ac:dyDescent="0.2">
      <c r="A38" s="4">
        <v>36039</v>
      </c>
      <c r="B38" s="2">
        <f>MONTH(Table2[[#This Row],[Measurement Date]])</f>
        <v>9</v>
      </c>
      <c r="C38" s="3">
        <f>YEAR(Table2[[#This Row],[Measurement Date]])</f>
        <v>1998</v>
      </c>
      <c r="D38" s="3">
        <v>13</v>
      </c>
      <c r="E38" s="3">
        <v>2</v>
      </c>
      <c r="F38" t="s">
        <v>35</v>
      </c>
      <c r="G38" s="9" t="s">
        <v>209</v>
      </c>
      <c r="H38" t="s">
        <v>78</v>
      </c>
      <c r="I38" t="s">
        <v>74</v>
      </c>
      <c r="J38" s="3">
        <v>11.8</v>
      </c>
      <c r="K38" s="7"/>
      <c r="L38" s="25">
        <f>J38*1.01</f>
        <v>11.918000000000001</v>
      </c>
      <c r="M38" s="3">
        <v>0.6</v>
      </c>
      <c r="N38" s="12">
        <v>3651</v>
      </c>
      <c r="O38" s="3" t="s">
        <v>28</v>
      </c>
      <c r="P38" s="12">
        <v>26.5</v>
      </c>
      <c r="Q38" s="12">
        <v>2.39</v>
      </c>
      <c r="T38" s="3">
        <v>67.900000000000006</v>
      </c>
      <c r="U38" s="3" t="s">
        <v>29</v>
      </c>
      <c r="V38" s="5">
        <f>10*P38*Q38*T38/(N38*J38)</f>
        <v>0.99820492644225634</v>
      </c>
      <c r="W38" s="5"/>
      <c r="X38" s="18"/>
    </row>
    <row r="39" spans="1:25" ht="16" x14ac:dyDescent="0.2">
      <c r="A39" s="4">
        <v>36342</v>
      </c>
      <c r="B39" s="2">
        <v>7</v>
      </c>
      <c r="C39" s="3">
        <v>1999</v>
      </c>
      <c r="D39" s="3">
        <v>16</v>
      </c>
      <c r="E39" s="3">
        <v>1</v>
      </c>
      <c r="F39" t="s">
        <v>35</v>
      </c>
      <c r="G39" s="9" t="s">
        <v>209</v>
      </c>
      <c r="H39" t="s">
        <v>221</v>
      </c>
      <c r="I39" t="s">
        <v>74</v>
      </c>
      <c r="J39" s="3">
        <v>14.7</v>
      </c>
      <c r="K39" s="7"/>
      <c r="L39" s="25">
        <v>14.8</v>
      </c>
      <c r="M39" s="3">
        <v>0.5</v>
      </c>
      <c r="N39" s="12">
        <v>18.899999999999999</v>
      </c>
      <c r="O39" s="3" t="s">
        <v>28</v>
      </c>
      <c r="P39" s="12"/>
      <c r="Q39" s="12"/>
      <c r="U39" s="3" t="s">
        <v>115</v>
      </c>
      <c r="V39" s="5"/>
      <c r="W39" s="5"/>
      <c r="X39" s="18"/>
    </row>
    <row r="40" spans="1:25" ht="16" x14ac:dyDescent="0.2">
      <c r="A40" s="4">
        <v>36342</v>
      </c>
      <c r="B40" s="2">
        <v>7</v>
      </c>
      <c r="C40" s="3">
        <v>1999</v>
      </c>
      <c r="D40" s="3">
        <v>16</v>
      </c>
      <c r="E40" s="3">
        <v>1</v>
      </c>
      <c r="F40" t="s">
        <v>35</v>
      </c>
      <c r="G40" s="9" t="s">
        <v>209</v>
      </c>
      <c r="H40" t="s">
        <v>222</v>
      </c>
      <c r="I40" t="s">
        <v>170</v>
      </c>
      <c r="J40" s="3">
        <v>14.7</v>
      </c>
      <c r="K40" s="7"/>
      <c r="L40" s="25">
        <v>14.8</v>
      </c>
      <c r="M40" s="3">
        <v>0.5</v>
      </c>
      <c r="N40" s="12">
        <v>19.600000000000001</v>
      </c>
      <c r="O40" s="3" t="s">
        <v>28</v>
      </c>
      <c r="P40" s="12"/>
      <c r="Q40" s="12"/>
      <c r="U40" s="3" t="s">
        <v>115</v>
      </c>
      <c r="V40" s="5"/>
      <c r="W40" s="5"/>
      <c r="X40" s="18"/>
    </row>
    <row r="41" spans="1:25" ht="16" x14ac:dyDescent="0.2">
      <c r="A41" s="4">
        <v>36192</v>
      </c>
      <c r="B41" s="2">
        <f>MONTH(Table2[[#This Row],[Measurement Date]])</f>
        <v>2</v>
      </c>
      <c r="C41" s="3">
        <f>YEAR(Table2[[#This Row],[Measurement Date]])</f>
        <v>1999</v>
      </c>
      <c r="D41" s="3">
        <v>14</v>
      </c>
      <c r="E41" s="3">
        <v>2</v>
      </c>
      <c r="F41" t="s">
        <v>35</v>
      </c>
      <c r="G41" s="9" t="s">
        <v>36</v>
      </c>
      <c r="H41" t="s">
        <v>36</v>
      </c>
      <c r="I41" t="s">
        <v>80</v>
      </c>
      <c r="J41" s="3">
        <v>10.5</v>
      </c>
      <c r="K41" s="7"/>
      <c r="L41" s="25">
        <f>J41*1.02</f>
        <v>10.71</v>
      </c>
      <c r="M41" s="3">
        <v>0.2</v>
      </c>
      <c r="N41" s="12">
        <v>1376</v>
      </c>
      <c r="O41" s="3" t="s">
        <v>28</v>
      </c>
      <c r="P41" s="12">
        <v>34.909999999999997</v>
      </c>
      <c r="Q41" s="12">
        <v>0.65300000000000002</v>
      </c>
      <c r="T41" s="3">
        <v>63.2</v>
      </c>
      <c r="U41" s="3" t="s">
        <v>81</v>
      </c>
      <c r="V41" s="5">
        <f>10*P41*Q41*T41/(N41*J41)</f>
        <v>0.99717728128460692</v>
      </c>
      <c r="W41" s="5"/>
      <c r="X41" s="18"/>
      <c r="Y41" t="s">
        <v>60</v>
      </c>
    </row>
    <row r="42" spans="1:25" ht="16" x14ac:dyDescent="0.2">
      <c r="A42" s="4">
        <v>36220</v>
      </c>
      <c r="B42" s="2">
        <f>MONTH(Table2[[#This Row],[Measurement Date]])</f>
        <v>3</v>
      </c>
      <c r="C42" s="3">
        <f>YEAR(Table2[[#This Row],[Measurement Date]])</f>
        <v>1999</v>
      </c>
      <c r="D42" s="3">
        <v>14</v>
      </c>
      <c r="E42" s="3">
        <v>2</v>
      </c>
      <c r="F42" t="s">
        <v>35</v>
      </c>
      <c r="G42" s="9" t="s">
        <v>209</v>
      </c>
      <c r="H42" t="s">
        <v>78</v>
      </c>
      <c r="I42" t="s">
        <v>74</v>
      </c>
      <c r="J42" s="3">
        <v>12.1</v>
      </c>
      <c r="K42" s="7"/>
      <c r="L42" s="25">
        <f>J42*1.01</f>
        <v>12.221</v>
      </c>
      <c r="M42" s="3">
        <v>0.6</v>
      </c>
      <c r="N42" s="12">
        <v>3651</v>
      </c>
      <c r="O42" s="3" t="s">
        <v>28</v>
      </c>
      <c r="P42" s="12">
        <v>23.42</v>
      </c>
      <c r="Q42" s="12">
        <v>2.83</v>
      </c>
      <c r="T42" s="3">
        <v>67.900000000000006</v>
      </c>
      <c r="U42" s="3" t="s">
        <v>29</v>
      </c>
      <c r="V42" s="5">
        <f>10*P42*Q42*T42/(N42*J42)</f>
        <v>1.0186990409058088</v>
      </c>
      <c r="W42" s="5"/>
      <c r="X42" s="18"/>
      <c r="Y42" t="s">
        <v>60</v>
      </c>
    </row>
    <row r="43" spans="1:25" ht="16" x14ac:dyDescent="0.2">
      <c r="A43" s="4">
        <v>36586</v>
      </c>
      <c r="B43" s="2">
        <v>3</v>
      </c>
      <c r="C43" s="3">
        <v>2000</v>
      </c>
      <c r="D43" s="3">
        <v>18</v>
      </c>
      <c r="E43" s="3">
        <v>1</v>
      </c>
      <c r="F43" t="s">
        <v>35</v>
      </c>
      <c r="G43" s="9" t="s">
        <v>209</v>
      </c>
      <c r="H43" t="s">
        <v>218</v>
      </c>
      <c r="I43" t="s">
        <v>170</v>
      </c>
      <c r="J43" s="3">
        <v>16.600000000000001</v>
      </c>
      <c r="K43" s="3">
        <v>16.7</v>
      </c>
      <c r="L43" s="25">
        <v>16.8</v>
      </c>
      <c r="M43" s="3">
        <v>0.4</v>
      </c>
      <c r="N43" s="12">
        <v>16</v>
      </c>
      <c r="O43" s="3" t="s">
        <v>28</v>
      </c>
      <c r="P43" s="12"/>
      <c r="Q43" s="12"/>
      <c r="U43" s="3" t="s">
        <v>115</v>
      </c>
      <c r="V43" s="5"/>
      <c r="W43" s="5"/>
      <c r="X43" s="18"/>
    </row>
    <row r="44" spans="1:25" ht="16" x14ac:dyDescent="0.2">
      <c r="A44" s="4">
        <v>36647</v>
      </c>
      <c r="B44" s="2">
        <v>5</v>
      </c>
      <c r="C44" s="3">
        <v>2000</v>
      </c>
      <c r="D44" s="3">
        <v>16</v>
      </c>
      <c r="E44" s="3">
        <v>3</v>
      </c>
      <c r="F44" t="s">
        <v>103</v>
      </c>
      <c r="G44" s="9" t="s">
        <v>111</v>
      </c>
      <c r="H44" t="s">
        <v>241</v>
      </c>
      <c r="I44" t="s">
        <v>183</v>
      </c>
      <c r="J44" s="13">
        <v>27</v>
      </c>
      <c r="K44" s="7"/>
      <c r="L44" s="25">
        <f>J44</f>
        <v>27</v>
      </c>
      <c r="M44" s="3">
        <v>1.5</v>
      </c>
      <c r="N44" s="12">
        <v>34</v>
      </c>
      <c r="O44" s="3" t="s">
        <v>28</v>
      </c>
      <c r="P44" s="12"/>
      <c r="Q44" s="12"/>
      <c r="U44" s="3" t="s">
        <v>29</v>
      </c>
      <c r="V44" s="5"/>
      <c r="W44" s="5"/>
      <c r="X44" s="18"/>
    </row>
    <row r="45" spans="1:25" ht="16" x14ac:dyDescent="0.2">
      <c r="A45" s="4">
        <v>36617</v>
      </c>
      <c r="B45" s="2">
        <f>MONTH(Table2[[#This Row],[Measurement Date]])</f>
        <v>4</v>
      </c>
      <c r="C45" s="3">
        <f>YEAR(Table2[[#This Row],[Measurement Date]])</f>
        <v>2000</v>
      </c>
      <c r="D45" s="3">
        <v>16</v>
      </c>
      <c r="E45" s="3">
        <v>2</v>
      </c>
      <c r="F45" t="s">
        <v>35</v>
      </c>
      <c r="G45" s="9" t="s">
        <v>36</v>
      </c>
      <c r="H45" t="s">
        <v>36</v>
      </c>
      <c r="I45" t="s">
        <v>82</v>
      </c>
      <c r="J45" s="3">
        <v>10.7</v>
      </c>
      <c r="K45" s="3">
        <v>10.9</v>
      </c>
      <c r="L45" s="25">
        <f>K45</f>
        <v>10.9</v>
      </c>
      <c r="M45" s="3">
        <v>0.5</v>
      </c>
      <c r="N45" s="12">
        <v>4874</v>
      </c>
      <c r="O45" s="3" t="s">
        <v>28</v>
      </c>
      <c r="P45" s="12">
        <v>26.21</v>
      </c>
      <c r="Q45" s="12">
        <v>3.2050000000000001</v>
      </c>
      <c r="R45" s="3">
        <v>3.24</v>
      </c>
      <c r="T45" s="3">
        <v>62.3</v>
      </c>
      <c r="U45" s="3" t="s">
        <v>29</v>
      </c>
      <c r="V45" s="5">
        <f>10*P45*Q45*T45/(N45*J45)</f>
        <v>1.0034917327877466</v>
      </c>
      <c r="W45" s="5">
        <f>10*P45*R45*T45/(K45*N45)</f>
        <v>0.99583653386439208</v>
      </c>
      <c r="X45" s="18"/>
    </row>
    <row r="46" spans="1:25" ht="16" x14ac:dyDescent="0.2">
      <c r="A46" s="4">
        <v>36647</v>
      </c>
      <c r="B46" s="2">
        <f>MONTH(Table2[[#This Row],[Measurement Date]])</f>
        <v>5</v>
      </c>
      <c r="C46" s="3">
        <f>YEAR(Table2[[#This Row],[Measurement Date]])</f>
        <v>2000</v>
      </c>
      <c r="D46" s="3">
        <v>16</v>
      </c>
      <c r="E46" s="3">
        <v>4</v>
      </c>
      <c r="F46" t="s">
        <v>35</v>
      </c>
      <c r="G46" s="9" t="s">
        <v>36</v>
      </c>
      <c r="H46" t="s">
        <v>36</v>
      </c>
      <c r="I46" t="s">
        <v>82</v>
      </c>
      <c r="J46" s="3">
        <v>10.5</v>
      </c>
      <c r="K46" s="7"/>
      <c r="L46" s="25">
        <f>J46*1.02</f>
        <v>10.71</v>
      </c>
      <c r="M46" s="3">
        <v>0.5</v>
      </c>
      <c r="N46" s="12">
        <v>8670</v>
      </c>
      <c r="O46" s="3" t="s">
        <v>28</v>
      </c>
      <c r="P46" s="12">
        <v>46.45</v>
      </c>
      <c r="Q46" s="12">
        <v>3.07</v>
      </c>
      <c r="T46" s="3">
        <v>64.3</v>
      </c>
      <c r="U46" s="3" t="s">
        <v>29</v>
      </c>
      <c r="V46" s="5">
        <f>10*P46*Q46*T46/(N46*J46)</f>
        <v>1.0072254023177898</v>
      </c>
      <c r="W46" s="5"/>
      <c r="X46" s="18"/>
    </row>
    <row r="47" spans="1:25" ht="16" x14ac:dyDescent="0.2">
      <c r="A47" s="4">
        <v>37073</v>
      </c>
      <c r="B47" s="2">
        <f>MONTH(Table2[[#This Row],[Measurement Date]])</f>
        <v>7</v>
      </c>
      <c r="C47" s="3">
        <f>YEAR(Table2[[#This Row],[Measurement Date]])</f>
        <v>2001</v>
      </c>
      <c r="D47" s="3">
        <v>19</v>
      </c>
      <c r="E47" s="3">
        <v>1</v>
      </c>
      <c r="F47" t="s">
        <v>41</v>
      </c>
      <c r="G47" s="9" t="s">
        <v>47</v>
      </c>
      <c r="H47" t="s">
        <v>83</v>
      </c>
      <c r="I47" t="s">
        <v>84</v>
      </c>
      <c r="J47" s="3">
        <v>7.25</v>
      </c>
      <c r="K47" s="7"/>
      <c r="L47" s="25">
        <f>J47</f>
        <v>7.25</v>
      </c>
      <c r="M47" s="3">
        <v>0.2</v>
      </c>
      <c r="N47" s="12">
        <v>478</v>
      </c>
      <c r="O47" s="3" t="s">
        <v>28</v>
      </c>
      <c r="P47" s="12"/>
      <c r="Q47" s="12"/>
      <c r="S47" s="12"/>
      <c r="U47" s="3" t="s">
        <v>45</v>
      </c>
      <c r="V47" s="5"/>
      <c r="W47" s="5"/>
      <c r="X47" s="18"/>
    </row>
    <row r="48" spans="1:25" ht="16" x14ac:dyDescent="0.2">
      <c r="A48" s="4">
        <v>37438</v>
      </c>
      <c r="B48" s="2">
        <f>MONTH(Table2[[#This Row],[Measurement Date]])</f>
        <v>7</v>
      </c>
      <c r="C48" s="3">
        <f>YEAR(Table2[[#This Row],[Measurement Date]])</f>
        <v>2002</v>
      </c>
      <c r="D48" s="3">
        <v>21</v>
      </c>
      <c r="E48" s="3">
        <v>2</v>
      </c>
      <c r="F48" t="s">
        <v>41</v>
      </c>
      <c r="G48" s="9" t="s">
        <v>47</v>
      </c>
      <c r="H48" t="s">
        <v>88</v>
      </c>
      <c r="I48" t="s">
        <v>84</v>
      </c>
      <c r="J48" s="3">
        <v>8.1999999999999993</v>
      </c>
      <c r="K48" s="7"/>
      <c r="L48" s="25">
        <f>1.01*J48</f>
        <v>8.282</v>
      </c>
      <c r="M48" s="3">
        <v>0.2</v>
      </c>
      <c r="N48" s="12">
        <v>661</v>
      </c>
      <c r="O48" s="3" t="s">
        <v>28</v>
      </c>
      <c r="P48" s="12">
        <v>25</v>
      </c>
      <c r="Q48" s="12">
        <v>0.318</v>
      </c>
      <c r="R48" s="3">
        <v>0.32</v>
      </c>
      <c r="T48" s="13">
        <v>68</v>
      </c>
      <c r="U48" s="3" t="s">
        <v>45</v>
      </c>
      <c r="V48" s="5">
        <f>10*P48*Q48*T48/(N48*J48)</f>
        <v>0.99738017047341432</v>
      </c>
      <c r="W48" s="5"/>
      <c r="X48" s="18"/>
    </row>
    <row r="49" spans="1:25" ht="16" x14ac:dyDescent="0.2">
      <c r="A49" s="4">
        <v>37469</v>
      </c>
      <c r="B49" s="2">
        <f>MONTH(Table2[[#This Row],[Measurement Date]])</f>
        <v>8</v>
      </c>
      <c r="C49" s="3">
        <f>YEAR(Table2[[#This Row],[Measurement Date]])</f>
        <v>2002</v>
      </c>
      <c r="D49" s="3">
        <v>21</v>
      </c>
      <c r="E49" s="3">
        <v>2</v>
      </c>
      <c r="F49" t="s">
        <v>35</v>
      </c>
      <c r="G49" s="9" t="s">
        <v>209</v>
      </c>
      <c r="H49" t="s">
        <v>85</v>
      </c>
      <c r="I49" t="s">
        <v>86</v>
      </c>
      <c r="J49" s="3">
        <v>13.4</v>
      </c>
      <c r="K49" s="3">
        <v>13.5</v>
      </c>
      <c r="L49" s="25">
        <f>Table2[[#This Row],[Revised/New Efficiency (%)]]</f>
        <v>13.5</v>
      </c>
      <c r="M49" s="3">
        <v>0.7</v>
      </c>
      <c r="N49" s="12">
        <v>3459</v>
      </c>
      <c r="O49" s="3" t="s">
        <v>28</v>
      </c>
      <c r="P49" s="12">
        <v>31.2</v>
      </c>
      <c r="Q49" s="12">
        <v>2.16</v>
      </c>
      <c r="R49" s="3">
        <v>2.1800000000000002</v>
      </c>
      <c r="T49" s="3">
        <v>68.900000000000006</v>
      </c>
      <c r="U49" s="3" t="s">
        <v>29</v>
      </c>
      <c r="V49" s="5">
        <f>10*P49*Q49*T49/(N49*J49)</f>
        <v>1.0017796533378212</v>
      </c>
      <c r="W49" s="5">
        <f>10*P49*R49*T49/(K49*N49)</f>
        <v>1.0035660916771068</v>
      </c>
      <c r="X49" s="18"/>
      <c r="Y49" t="s">
        <v>87</v>
      </c>
    </row>
    <row r="50" spans="1:25" ht="16" x14ac:dyDescent="0.2">
      <c r="A50" s="4">
        <v>38231</v>
      </c>
      <c r="B50" s="2">
        <v>9</v>
      </c>
      <c r="C50" s="3">
        <v>2004</v>
      </c>
      <c r="D50" s="3">
        <v>25</v>
      </c>
      <c r="E50" s="3">
        <v>1</v>
      </c>
      <c r="F50" t="s">
        <v>24</v>
      </c>
      <c r="G50" s="9" t="s">
        <v>30</v>
      </c>
      <c r="H50" t="s">
        <v>214</v>
      </c>
      <c r="I50" t="s">
        <v>153</v>
      </c>
      <c r="J50" s="3">
        <v>11.7</v>
      </c>
      <c r="K50" s="7"/>
      <c r="L50" s="18">
        <v>11.8</v>
      </c>
      <c r="M50" s="3">
        <v>0.4</v>
      </c>
      <c r="N50" s="12">
        <v>14.23</v>
      </c>
      <c r="O50" s="3" t="s">
        <v>28</v>
      </c>
      <c r="P50" s="12"/>
      <c r="Q50" s="12"/>
      <c r="U50" s="3" t="s">
        <v>100</v>
      </c>
      <c r="V50" s="5"/>
      <c r="W50" s="5"/>
      <c r="X50" s="18"/>
    </row>
    <row r="51" spans="1:25" ht="16" x14ac:dyDescent="0.2">
      <c r="A51" s="4">
        <v>38565</v>
      </c>
      <c r="B51" s="2">
        <v>8</v>
      </c>
      <c r="C51" s="3">
        <v>2005</v>
      </c>
      <c r="D51" s="3">
        <v>28</v>
      </c>
      <c r="E51" s="3">
        <v>1</v>
      </c>
      <c r="F51" t="s">
        <v>120</v>
      </c>
      <c r="G51" s="9" t="s">
        <v>173</v>
      </c>
      <c r="H51" t="s">
        <v>175</v>
      </c>
      <c r="I51" t="s">
        <v>122</v>
      </c>
      <c r="J51" s="3">
        <v>6.3</v>
      </c>
      <c r="K51" s="7"/>
      <c r="L51" s="25">
        <f t="shared" ref="L51:L56" si="1">J51</f>
        <v>6.3</v>
      </c>
      <c r="M51" s="3">
        <v>0.2</v>
      </c>
      <c r="N51" s="12">
        <v>26.5</v>
      </c>
      <c r="O51" s="3" t="s">
        <v>28</v>
      </c>
      <c r="P51" s="12"/>
      <c r="Q51" s="12"/>
      <c r="U51" s="3" t="s">
        <v>100</v>
      </c>
      <c r="V51" s="5"/>
      <c r="W51" s="5"/>
      <c r="X51" s="18"/>
    </row>
    <row r="52" spans="1:25" ht="16" x14ac:dyDescent="0.2">
      <c r="A52" s="4">
        <v>38808</v>
      </c>
      <c r="B52" s="2">
        <v>4</v>
      </c>
      <c r="C52" s="3">
        <v>2006</v>
      </c>
      <c r="D52" s="3">
        <v>28</v>
      </c>
      <c r="E52" s="3">
        <v>1</v>
      </c>
      <c r="F52" t="s">
        <v>41</v>
      </c>
      <c r="G52" s="9" t="s">
        <v>194</v>
      </c>
      <c r="H52" t="s">
        <v>232</v>
      </c>
      <c r="I52" t="s">
        <v>196</v>
      </c>
      <c r="J52" s="3">
        <v>9.4</v>
      </c>
      <c r="K52" s="7"/>
      <c r="L52" s="25">
        <f t="shared" si="1"/>
        <v>9.4</v>
      </c>
      <c r="M52" s="3">
        <v>0.3</v>
      </c>
      <c r="N52" s="12">
        <v>94.9</v>
      </c>
      <c r="O52" s="3" t="s">
        <v>28</v>
      </c>
      <c r="P52" s="12"/>
      <c r="Q52" s="12"/>
      <c r="U52" s="3" t="s">
        <v>45</v>
      </c>
      <c r="V52" s="5"/>
      <c r="W52" s="5"/>
      <c r="X52" s="18"/>
    </row>
    <row r="53" spans="1:25" ht="16" x14ac:dyDescent="0.2">
      <c r="A53" s="4">
        <v>38930</v>
      </c>
      <c r="B53" s="2">
        <v>8</v>
      </c>
      <c r="C53" s="3">
        <v>2006</v>
      </c>
      <c r="D53" s="3">
        <v>29</v>
      </c>
      <c r="E53" s="3">
        <v>1</v>
      </c>
      <c r="F53" t="s">
        <v>41</v>
      </c>
      <c r="G53" s="9" t="s">
        <v>194</v>
      </c>
      <c r="H53" t="s">
        <v>232</v>
      </c>
      <c r="I53" t="s">
        <v>197</v>
      </c>
      <c r="J53" s="3">
        <v>9.8000000000000007</v>
      </c>
      <c r="K53" s="7"/>
      <c r="L53" s="25">
        <f t="shared" si="1"/>
        <v>9.8000000000000007</v>
      </c>
      <c r="M53" s="3">
        <v>0.3</v>
      </c>
      <c r="N53" s="12">
        <v>96.3</v>
      </c>
      <c r="O53" s="3" t="s">
        <v>28</v>
      </c>
      <c r="P53" s="12"/>
      <c r="Q53" s="12"/>
      <c r="U53" s="3" t="s">
        <v>45</v>
      </c>
      <c r="V53" s="5"/>
      <c r="W53" s="5"/>
      <c r="X53" s="18"/>
    </row>
    <row r="54" spans="1:25" ht="16" x14ac:dyDescent="0.2">
      <c r="A54" s="4">
        <v>39417</v>
      </c>
      <c r="B54" s="2">
        <v>12</v>
      </c>
      <c r="C54" s="3">
        <v>2007</v>
      </c>
      <c r="D54" s="3">
        <v>32</v>
      </c>
      <c r="E54" s="3">
        <v>1</v>
      </c>
      <c r="F54" t="s">
        <v>120</v>
      </c>
      <c r="G54" s="9" t="s">
        <v>173</v>
      </c>
      <c r="H54" t="s">
        <v>223</v>
      </c>
      <c r="I54" t="s">
        <v>122</v>
      </c>
      <c r="J54" s="3">
        <v>8.1999999999999993</v>
      </c>
      <c r="K54" s="7"/>
      <c r="L54" s="25">
        <f t="shared" si="1"/>
        <v>8.1999999999999993</v>
      </c>
      <c r="M54" s="3">
        <v>0.3</v>
      </c>
      <c r="N54" s="12">
        <v>25.45</v>
      </c>
      <c r="O54" s="3" t="s">
        <v>28</v>
      </c>
      <c r="P54" s="12"/>
      <c r="Q54" s="12"/>
      <c r="U54" s="3" t="s">
        <v>100</v>
      </c>
      <c r="V54" s="5"/>
      <c r="W54" s="5"/>
      <c r="X54" s="18"/>
    </row>
    <row r="55" spans="1:25" ht="16" x14ac:dyDescent="0.2">
      <c r="A55" s="4">
        <v>39234</v>
      </c>
      <c r="B55" s="2">
        <v>6</v>
      </c>
      <c r="C55" s="3">
        <v>2007</v>
      </c>
      <c r="D55" s="3">
        <v>31</v>
      </c>
      <c r="E55" s="3">
        <v>1</v>
      </c>
      <c r="F55" t="s">
        <v>120</v>
      </c>
      <c r="G55" s="9" t="s">
        <v>173</v>
      </c>
      <c r="H55" t="s">
        <v>175</v>
      </c>
      <c r="I55" t="s">
        <v>122</v>
      </c>
      <c r="J55" s="3">
        <v>7.9</v>
      </c>
      <c r="K55" s="7"/>
      <c r="L55" s="25">
        <f t="shared" si="1"/>
        <v>7.9</v>
      </c>
      <c r="M55" s="3">
        <v>0.3</v>
      </c>
      <c r="N55" s="12">
        <v>26.48</v>
      </c>
      <c r="O55" s="3" t="s">
        <v>28</v>
      </c>
      <c r="P55" s="12"/>
      <c r="Q55" s="12"/>
      <c r="U55" s="3" t="s">
        <v>100</v>
      </c>
      <c r="V55" s="5"/>
      <c r="W55" s="5"/>
      <c r="X55" s="18"/>
    </row>
    <row r="56" spans="1:25" ht="16" x14ac:dyDescent="0.2">
      <c r="A56" s="4">
        <v>39295</v>
      </c>
      <c r="B56" s="2">
        <v>8</v>
      </c>
      <c r="C56" s="3">
        <v>2007</v>
      </c>
      <c r="D56" s="3">
        <v>31</v>
      </c>
      <c r="E56" s="3">
        <v>1</v>
      </c>
      <c r="F56" t="s">
        <v>41</v>
      </c>
      <c r="G56" s="9" t="s">
        <v>194</v>
      </c>
      <c r="H56" t="s">
        <v>232</v>
      </c>
      <c r="I56" t="s">
        <v>195</v>
      </c>
      <c r="J56" s="3">
        <v>10.4</v>
      </c>
      <c r="K56" s="3">
        <v>10.5</v>
      </c>
      <c r="L56" s="25">
        <f t="shared" si="1"/>
        <v>10.4</v>
      </c>
      <c r="M56" s="3">
        <v>0.3</v>
      </c>
      <c r="N56" s="12">
        <v>94</v>
      </c>
      <c r="O56" s="3" t="s">
        <v>28</v>
      </c>
      <c r="P56" s="12"/>
      <c r="Q56" s="12"/>
      <c r="U56" s="3" t="s">
        <v>115</v>
      </c>
      <c r="V56" s="5"/>
      <c r="W56" s="5"/>
      <c r="X56" s="18"/>
    </row>
    <row r="57" spans="1:25" ht="16" x14ac:dyDescent="0.2">
      <c r="A57" s="4">
        <v>112251</v>
      </c>
      <c r="B57" s="2">
        <f>MONTH(Table2[[#This Row],[Measurement Date]])</f>
        <v>5</v>
      </c>
      <c r="C57" s="3">
        <v>2007</v>
      </c>
      <c r="D57" s="3">
        <v>30</v>
      </c>
      <c r="E57" s="3">
        <v>2</v>
      </c>
      <c r="F57" t="s">
        <v>41</v>
      </c>
      <c r="G57" s="9" t="s">
        <v>62</v>
      </c>
      <c r="H57" t="s">
        <v>249</v>
      </c>
      <c r="I57" t="s">
        <v>90</v>
      </c>
      <c r="J57" s="3">
        <v>19.7</v>
      </c>
      <c r="K57" s="7"/>
      <c r="L57" s="25">
        <f>1.01*J57</f>
        <v>19.896999999999998</v>
      </c>
      <c r="M57" s="3">
        <v>0.7</v>
      </c>
      <c r="N57" s="12">
        <v>12082</v>
      </c>
      <c r="O57" s="3" t="s">
        <v>28</v>
      </c>
      <c r="P57" s="12">
        <v>48.6</v>
      </c>
      <c r="Q57" s="12">
        <v>6.36</v>
      </c>
      <c r="T57" s="3">
        <v>76.900000000000006</v>
      </c>
      <c r="U57" s="3" t="s">
        <v>29</v>
      </c>
      <c r="V57" s="5">
        <f>10*P57*Q57*T57/(N57*J57)</f>
        <v>0.99865312916727245</v>
      </c>
      <c r="W57" s="5"/>
      <c r="X57" s="18"/>
    </row>
    <row r="58" spans="1:25" ht="16" x14ac:dyDescent="0.2">
      <c r="A58" s="4">
        <v>39295</v>
      </c>
      <c r="B58" s="2">
        <f>MONTH(Table2[[#This Row],[Measurement Date]])</f>
        <v>8</v>
      </c>
      <c r="C58" s="3">
        <f>YEAR(Table2[[#This Row],[Measurement Date]])</f>
        <v>2007</v>
      </c>
      <c r="D58" s="3">
        <v>31</v>
      </c>
      <c r="E58" s="3">
        <v>2</v>
      </c>
      <c r="F58" t="s">
        <v>41</v>
      </c>
      <c r="G58" s="9" t="s">
        <v>62</v>
      </c>
      <c r="H58" t="s">
        <v>89</v>
      </c>
      <c r="I58" t="s">
        <v>90</v>
      </c>
      <c r="J58" s="3">
        <v>20.100000000000001</v>
      </c>
      <c r="K58" s="3">
        <v>20.3</v>
      </c>
      <c r="L58" s="27">
        <f>Table2[[#This Row],[Revised/New Efficiency (%)]]</f>
        <v>20.3</v>
      </c>
      <c r="M58" s="3">
        <v>0.6</v>
      </c>
      <c r="N58" s="12">
        <v>16300</v>
      </c>
      <c r="O58" s="3" t="s">
        <v>28</v>
      </c>
      <c r="P58" s="12">
        <v>66.099999999999994</v>
      </c>
      <c r="Q58" s="12">
        <v>6.3</v>
      </c>
      <c r="R58" s="3">
        <v>6.35</v>
      </c>
      <c r="T58" s="3">
        <v>78.7</v>
      </c>
      <c r="U58" s="3" t="s">
        <v>45</v>
      </c>
      <c r="V58" s="5">
        <f>10*P58*Q58*T58/(N58*J58)</f>
        <v>1.0003064737661387</v>
      </c>
      <c r="W58" s="5">
        <f>10*P58*R58*T58/(K58*N58)</f>
        <v>0.99831196167910774</v>
      </c>
      <c r="X58" s="19"/>
    </row>
    <row r="59" spans="1:25" ht="16" x14ac:dyDescent="0.2">
      <c r="A59" s="4">
        <v>39661</v>
      </c>
      <c r="B59" s="2">
        <v>8</v>
      </c>
      <c r="C59" s="3">
        <v>2008</v>
      </c>
      <c r="D59" s="3">
        <v>37</v>
      </c>
      <c r="E59" s="3">
        <v>4</v>
      </c>
      <c r="F59" t="s">
        <v>103</v>
      </c>
      <c r="G59" s="9" t="s">
        <v>132</v>
      </c>
      <c r="H59" t="s">
        <v>237</v>
      </c>
      <c r="I59" t="s">
        <v>166</v>
      </c>
      <c r="J59" s="15"/>
      <c r="K59" s="3">
        <v>38.5</v>
      </c>
      <c r="L59" s="18">
        <f>K59</f>
        <v>38.5</v>
      </c>
      <c r="M59" s="3">
        <v>1.9</v>
      </c>
      <c r="N59" s="14">
        <v>0.20200000000000001</v>
      </c>
      <c r="O59" s="3" t="s">
        <v>28</v>
      </c>
      <c r="P59" s="12"/>
      <c r="Q59" s="12"/>
      <c r="U59" s="3" t="s">
        <v>29</v>
      </c>
      <c r="V59" s="5"/>
      <c r="W59" s="5"/>
      <c r="X59" s="18"/>
    </row>
    <row r="60" spans="1:25" ht="16" x14ac:dyDescent="0.2">
      <c r="A60" s="4">
        <v>39600</v>
      </c>
      <c r="B60" s="2">
        <v>6</v>
      </c>
      <c r="C60" s="3">
        <v>2008</v>
      </c>
      <c r="D60" s="3">
        <v>32</v>
      </c>
      <c r="E60" s="3">
        <v>1</v>
      </c>
      <c r="F60" t="s">
        <v>120</v>
      </c>
      <c r="G60" s="9" t="s">
        <v>173</v>
      </c>
      <c r="H60" t="s">
        <v>219</v>
      </c>
      <c r="I60" t="s">
        <v>174</v>
      </c>
      <c r="J60" s="3">
        <v>8.1999999999999993</v>
      </c>
      <c r="K60" s="7"/>
      <c r="L60" s="25">
        <v>8.3000000000000007</v>
      </c>
      <c r="M60" s="3">
        <v>0.3</v>
      </c>
      <c r="N60" s="12">
        <v>18.5</v>
      </c>
      <c r="O60" s="3" t="s">
        <v>28</v>
      </c>
      <c r="P60" s="12"/>
      <c r="Q60" s="12"/>
      <c r="U60" s="3" t="s">
        <v>100</v>
      </c>
      <c r="V60" s="5"/>
      <c r="W60" s="5"/>
      <c r="X60" s="18"/>
    </row>
    <row r="61" spans="1:25" ht="16" x14ac:dyDescent="0.2">
      <c r="A61" s="4">
        <v>39692</v>
      </c>
      <c r="B61" s="2">
        <v>9</v>
      </c>
      <c r="C61" s="3">
        <v>2008</v>
      </c>
      <c r="D61" s="3">
        <v>37</v>
      </c>
      <c r="E61" s="3">
        <v>3</v>
      </c>
      <c r="F61" t="s">
        <v>103</v>
      </c>
      <c r="G61" s="9" t="s">
        <v>239</v>
      </c>
      <c r="H61" t="s">
        <v>260</v>
      </c>
      <c r="I61" t="s">
        <v>177</v>
      </c>
      <c r="J61" s="15"/>
      <c r="K61" s="3">
        <v>7.1</v>
      </c>
      <c r="L61" s="25">
        <f>K61</f>
        <v>7.1</v>
      </c>
      <c r="M61" s="3">
        <v>0.2</v>
      </c>
      <c r="N61" s="14">
        <v>25</v>
      </c>
      <c r="O61" s="3" t="s">
        <v>28</v>
      </c>
      <c r="P61" s="12"/>
      <c r="Q61" s="12"/>
      <c r="U61" s="3" t="s">
        <v>57</v>
      </c>
      <c r="V61" s="5"/>
      <c r="W61" s="5"/>
      <c r="X61" s="18"/>
    </row>
    <row r="62" spans="1:25" ht="16" x14ac:dyDescent="0.2">
      <c r="A62" s="4">
        <v>39508</v>
      </c>
      <c r="B62" s="2">
        <f>MONTH(Table2[[#This Row],[Measurement Date]])</f>
        <v>3</v>
      </c>
      <c r="C62" s="3">
        <f>YEAR(Table2[[#This Row],[Measurement Date]])</f>
        <v>2008</v>
      </c>
      <c r="D62" s="3">
        <v>32</v>
      </c>
      <c r="E62" s="3">
        <v>1</v>
      </c>
      <c r="F62" t="s">
        <v>91</v>
      </c>
      <c r="G62" s="9" t="s">
        <v>91</v>
      </c>
      <c r="H62" t="s">
        <v>92</v>
      </c>
      <c r="I62" t="s">
        <v>93</v>
      </c>
      <c r="J62" s="3">
        <v>1.1000000000000001</v>
      </c>
      <c r="K62" s="10"/>
      <c r="L62" s="25">
        <v>1.1000000000000001</v>
      </c>
      <c r="M62" s="3">
        <v>0.3</v>
      </c>
      <c r="N62" s="12">
        <v>232.8</v>
      </c>
      <c r="O62" s="3" t="s">
        <v>28</v>
      </c>
      <c r="P62" s="12"/>
      <c r="Q62" s="12"/>
      <c r="U62" s="3" t="s">
        <v>29</v>
      </c>
      <c r="V62" s="5"/>
      <c r="W62" s="5"/>
      <c r="X62" s="18"/>
      <c r="Y62" t="s">
        <v>94</v>
      </c>
    </row>
    <row r="63" spans="1:25" ht="16" x14ac:dyDescent="0.2">
      <c r="A63" s="4">
        <v>40026</v>
      </c>
      <c r="B63" s="2">
        <v>8</v>
      </c>
      <c r="C63" s="3">
        <v>2009</v>
      </c>
      <c r="D63" s="3">
        <v>35</v>
      </c>
      <c r="E63" s="3">
        <v>4</v>
      </c>
      <c r="F63" t="s">
        <v>103</v>
      </c>
      <c r="G63" s="9" t="s">
        <v>132</v>
      </c>
      <c r="H63" t="s">
        <v>238</v>
      </c>
      <c r="I63" t="s">
        <v>167</v>
      </c>
      <c r="J63" s="16"/>
      <c r="K63" s="3">
        <v>36.1</v>
      </c>
      <c r="L63" s="18">
        <f>K63</f>
        <v>36.1</v>
      </c>
      <c r="M63" s="3">
        <v>2.2000000000000002</v>
      </c>
      <c r="N63" s="12">
        <v>0.313</v>
      </c>
      <c r="O63" s="3" t="s">
        <v>28</v>
      </c>
      <c r="P63" s="12"/>
      <c r="Q63" s="12"/>
      <c r="U63" s="3" t="s">
        <v>29</v>
      </c>
      <c r="V63" s="5"/>
      <c r="W63" s="5"/>
      <c r="X63" s="18"/>
    </row>
    <row r="64" spans="1:25" ht="16" x14ac:dyDescent="0.2">
      <c r="A64" s="4">
        <v>39904</v>
      </c>
      <c r="B64" s="2">
        <v>4</v>
      </c>
      <c r="C64" s="3">
        <v>2009</v>
      </c>
      <c r="D64" s="3">
        <v>34</v>
      </c>
      <c r="E64" s="3">
        <v>1</v>
      </c>
      <c r="F64" t="s">
        <v>120</v>
      </c>
      <c r="G64" s="9" t="s">
        <v>173</v>
      </c>
      <c r="H64" t="s">
        <v>219</v>
      </c>
      <c r="I64" t="s">
        <v>174</v>
      </c>
      <c r="J64" s="15"/>
      <c r="K64" s="3">
        <v>8.4</v>
      </c>
      <c r="L64" s="25">
        <f>K64</f>
        <v>8.4</v>
      </c>
      <c r="M64" s="3">
        <v>0.3</v>
      </c>
      <c r="N64" s="12">
        <v>17.11</v>
      </c>
      <c r="O64" s="3" t="s">
        <v>28</v>
      </c>
      <c r="P64" s="12"/>
      <c r="Q64" s="12"/>
      <c r="U64" s="3" t="s">
        <v>100</v>
      </c>
      <c r="V64" s="5"/>
      <c r="W64" s="5"/>
      <c r="X64" s="18"/>
    </row>
    <row r="65" spans="1:25" ht="16" x14ac:dyDescent="0.2">
      <c r="A65" s="4">
        <v>39965</v>
      </c>
      <c r="B65" s="2">
        <v>6</v>
      </c>
      <c r="C65" s="3">
        <v>2009</v>
      </c>
      <c r="D65" s="3">
        <v>35</v>
      </c>
      <c r="E65" s="3">
        <v>1</v>
      </c>
      <c r="F65" t="s">
        <v>120</v>
      </c>
      <c r="G65" s="9" t="s">
        <v>173</v>
      </c>
      <c r="H65" t="s">
        <v>219</v>
      </c>
      <c r="I65" t="s">
        <v>174</v>
      </c>
      <c r="J65" s="15"/>
      <c r="K65" s="3">
        <v>8.5</v>
      </c>
      <c r="L65" s="25">
        <f>K65</f>
        <v>8.5</v>
      </c>
      <c r="M65" s="3">
        <v>0.3</v>
      </c>
      <c r="N65" s="12">
        <v>17.13</v>
      </c>
      <c r="O65" s="3" t="s">
        <v>28</v>
      </c>
      <c r="P65" s="12"/>
      <c r="Q65" s="12"/>
      <c r="U65" s="3" t="s">
        <v>100</v>
      </c>
      <c r="V65" s="5"/>
      <c r="W65" s="5"/>
      <c r="X65" s="18"/>
    </row>
    <row r="66" spans="1:25" ht="16" x14ac:dyDescent="0.2">
      <c r="A66" s="4">
        <v>39995</v>
      </c>
      <c r="B66" s="2">
        <f>MONTH(Table2[[#This Row],[Measurement Date]])</f>
        <v>7</v>
      </c>
      <c r="C66" s="3">
        <f>YEAR(Table2[[#This Row],[Measurement Date]])</f>
        <v>2009</v>
      </c>
      <c r="D66" s="3">
        <v>35</v>
      </c>
      <c r="E66" s="3">
        <v>1</v>
      </c>
      <c r="F66" t="s">
        <v>91</v>
      </c>
      <c r="G66" s="9" t="s">
        <v>91</v>
      </c>
      <c r="H66" t="s">
        <v>95</v>
      </c>
      <c r="I66" t="s">
        <v>96</v>
      </c>
      <c r="J66" s="15"/>
      <c r="K66" s="3">
        <v>3.5</v>
      </c>
      <c r="L66" s="25">
        <f>K66</f>
        <v>3.5</v>
      </c>
      <c r="M66" s="3">
        <v>0.3</v>
      </c>
      <c r="N66" s="12">
        <v>208.4</v>
      </c>
      <c r="O66" s="3" t="s">
        <v>28</v>
      </c>
      <c r="P66" s="12"/>
      <c r="Q66" s="12"/>
      <c r="U66" s="3" t="s">
        <v>29</v>
      </c>
      <c r="V66" s="5"/>
      <c r="W66" s="5"/>
      <c r="X66" s="18"/>
      <c r="Y66" t="s">
        <v>94</v>
      </c>
    </row>
    <row r="67" spans="1:25" ht="16" x14ac:dyDescent="0.2">
      <c r="A67" s="4">
        <v>39814</v>
      </c>
      <c r="B67" s="2">
        <f>MONTH(Table2[[#This Row],[Measurement Date]])</f>
        <v>1</v>
      </c>
      <c r="C67" s="3">
        <f>YEAR(Table2[[#This Row],[Measurement Date]])</f>
        <v>2009</v>
      </c>
      <c r="D67" s="3">
        <v>34</v>
      </c>
      <c r="E67" s="3">
        <v>1</v>
      </c>
      <c r="F67" t="s">
        <v>91</v>
      </c>
      <c r="G67" s="9" t="s">
        <v>91</v>
      </c>
      <c r="H67" t="s">
        <v>95</v>
      </c>
      <c r="I67" t="s">
        <v>93</v>
      </c>
      <c r="J67" s="15"/>
      <c r="K67" s="3">
        <v>2.0499999999999998</v>
      </c>
      <c r="L67" s="25">
        <f>K67</f>
        <v>2.0499999999999998</v>
      </c>
      <c r="M67" s="3">
        <v>0.3</v>
      </c>
      <c r="N67" s="12">
        <v>223.5</v>
      </c>
      <c r="O67" s="3" t="s">
        <v>28</v>
      </c>
      <c r="P67" s="12"/>
      <c r="Q67" s="12"/>
      <c r="U67" s="3" t="s">
        <v>29</v>
      </c>
      <c r="V67" s="5"/>
      <c r="W67" s="5"/>
      <c r="X67" s="18"/>
      <c r="Y67" t="s">
        <v>94</v>
      </c>
    </row>
    <row r="68" spans="1:25" ht="16" x14ac:dyDescent="0.2">
      <c r="A68" s="4">
        <v>40118</v>
      </c>
      <c r="B68" s="2">
        <f>MONTH(Table2[[#This Row],[Measurement Date]])</f>
        <v>11</v>
      </c>
      <c r="C68" s="3">
        <f>YEAR(Table2[[#This Row],[Measurement Date]])</f>
        <v>2009</v>
      </c>
      <c r="D68" s="3">
        <v>35</v>
      </c>
      <c r="E68" s="3">
        <v>2</v>
      </c>
      <c r="F68" t="s">
        <v>41</v>
      </c>
      <c r="G68" s="9" t="s">
        <v>65</v>
      </c>
      <c r="H68" t="s">
        <v>245</v>
      </c>
      <c r="I68" t="s">
        <v>97</v>
      </c>
      <c r="J68" s="15"/>
      <c r="K68" s="13">
        <v>17</v>
      </c>
      <c r="L68" s="25">
        <f>Table2[[#This Row],[Revised/New Efficiency (%)]]</f>
        <v>17</v>
      </c>
      <c r="M68" s="3">
        <v>0.2</v>
      </c>
      <c r="N68" s="12">
        <v>8885</v>
      </c>
      <c r="O68" s="3" t="s">
        <v>28</v>
      </c>
      <c r="P68" s="12">
        <v>22.67</v>
      </c>
      <c r="Q68" s="12">
        <v>8.86</v>
      </c>
      <c r="R68" s="3">
        <v>8.86</v>
      </c>
      <c r="T68" s="13">
        <v>75</v>
      </c>
      <c r="U68" s="3" t="s">
        <v>57</v>
      </c>
      <c r="V68" s="5"/>
      <c r="W68" s="5">
        <f>10*P68*R68*T68/(K68*N68)</f>
        <v>0.99733291403224222</v>
      </c>
      <c r="X68" s="18"/>
    </row>
    <row r="69" spans="1:25" ht="16" x14ac:dyDescent="0.2">
      <c r="A69" s="4">
        <v>40087</v>
      </c>
      <c r="B69" s="2">
        <f>MONTH(Table2[[#This Row],[Measurement Date]])</f>
        <v>10</v>
      </c>
      <c r="C69" s="3">
        <f>YEAR(Table2[[#This Row],[Measurement Date]])</f>
        <v>2009</v>
      </c>
      <c r="D69" s="3">
        <v>35</v>
      </c>
      <c r="E69" s="3">
        <v>2</v>
      </c>
      <c r="F69" t="s">
        <v>41</v>
      </c>
      <c r="G69" s="9" t="s">
        <v>62</v>
      </c>
      <c r="H69" t="s">
        <v>89</v>
      </c>
      <c r="I69" t="s">
        <v>90</v>
      </c>
      <c r="J69" s="15"/>
      <c r="K69" s="3">
        <v>21.4</v>
      </c>
      <c r="L69" s="25">
        <f>Table2[[#This Row],[Revised/New Efficiency (%)]]</f>
        <v>21.4</v>
      </c>
      <c r="M69" s="3">
        <v>0.6</v>
      </c>
      <c r="N69" s="12">
        <v>15780</v>
      </c>
      <c r="O69" s="3" t="s">
        <v>28</v>
      </c>
      <c r="P69" s="12">
        <v>68.599999999999994</v>
      </c>
      <c r="Q69" s="12">
        <v>6.2930000000000001</v>
      </c>
      <c r="R69" s="3">
        <v>6.2930000000000001</v>
      </c>
      <c r="T69" s="3">
        <v>78.400000000000006</v>
      </c>
      <c r="U69" s="3" t="s">
        <v>29</v>
      </c>
      <c r="V69" s="5"/>
      <c r="W69" s="5">
        <f>10*P69*R69*T69/(K69*N69)</f>
        <v>1.0022524762209353</v>
      </c>
      <c r="X69" s="18"/>
    </row>
    <row r="70" spans="1:25" ht="16.5" customHeight="1" x14ac:dyDescent="0.2">
      <c r="A70" s="4">
        <v>40391</v>
      </c>
      <c r="B70" s="2">
        <v>8</v>
      </c>
      <c r="C70" s="3">
        <v>2010</v>
      </c>
      <c r="D70" s="3">
        <v>37</v>
      </c>
      <c r="E70" s="3">
        <v>1</v>
      </c>
      <c r="F70" t="s">
        <v>120</v>
      </c>
      <c r="G70" s="9" t="s">
        <v>120</v>
      </c>
      <c r="H70" t="s">
        <v>220</v>
      </c>
      <c r="I70" t="s">
        <v>174</v>
      </c>
      <c r="J70" s="15"/>
      <c r="K70" s="3">
        <v>9.9</v>
      </c>
      <c r="L70" s="25">
        <f>K70</f>
        <v>9.9</v>
      </c>
      <c r="M70" s="3">
        <v>0.4</v>
      </c>
      <c r="N70" s="14">
        <v>17.11</v>
      </c>
      <c r="O70" s="3" t="s">
        <v>28</v>
      </c>
      <c r="P70" s="12"/>
      <c r="Q70" s="12"/>
      <c r="U70" s="3" t="s">
        <v>100</v>
      </c>
      <c r="V70" s="5"/>
      <c r="W70" s="5"/>
      <c r="X70" s="18"/>
    </row>
    <row r="71" spans="1:25" ht="16.5" customHeight="1" x14ac:dyDescent="0.2">
      <c r="A71" s="4">
        <v>40210</v>
      </c>
      <c r="B71" s="2">
        <v>2</v>
      </c>
      <c r="C71" s="3">
        <v>2010</v>
      </c>
      <c r="D71" s="3">
        <v>36</v>
      </c>
      <c r="E71" s="3">
        <v>1</v>
      </c>
      <c r="F71" t="s">
        <v>120</v>
      </c>
      <c r="G71" s="9" t="s">
        <v>120</v>
      </c>
      <c r="H71" t="s">
        <v>220</v>
      </c>
      <c r="I71" t="s">
        <v>174</v>
      </c>
      <c r="J71" s="15"/>
      <c r="K71" s="3">
        <v>9.1999999999999993</v>
      </c>
      <c r="L71" s="25">
        <f>K71</f>
        <v>9.1999999999999993</v>
      </c>
      <c r="M71" s="3">
        <v>0.4</v>
      </c>
      <c r="N71" s="12">
        <v>17.190000000000001</v>
      </c>
      <c r="O71" s="3" t="s">
        <v>28</v>
      </c>
      <c r="P71" s="12"/>
      <c r="Q71" s="12"/>
      <c r="U71" s="3" t="s">
        <v>100</v>
      </c>
      <c r="V71" s="5"/>
      <c r="W71" s="5"/>
      <c r="X71" s="18"/>
    </row>
    <row r="72" spans="1:25" ht="16.5" customHeight="1" x14ac:dyDescent="0.2">
      <c r="A72" s="4">
        <v>40422</v>
      </c>
      <c r="B72" s="2">
        <v>9</v>
      </c>
      <c r="C72" s="3">
        <v>2010</v>
      </c>
      <c r="D72" s="3">
        <v>37</v>
      </c>
      <c r="E72" s="3">
        <v>1</v>
      </c>
      <c r="F72" t="s">
        <v>35</v>
      </c>
      <c r="G72" s="9" t="s">
        <v>36</v>
      </c>
      <c r="H72" t="s">
        <v>219</v>
      </c>
      <c r="I72" t="s">
        <v>184</v>
      </c>
      <c r="J72" s="15"/>
      <c r="K72" s="3">
        <v>12.5</v>
      </c>
      <c r="L72" s="25">
        <f>K72</f>
        <v>12.5</v>
      </c>
      <c r="M72" s="3">
        <v>0.4</v>
      </c>
      <c r="N72" s="14">
        <v>35.03</v>
      </c>
      <c r="O72" s="3" t="s">
        <v>28</v>
      </c>
      <c r="P72" s="12"/>
      <c r="Q72" s="12"/>
      <c r="U72" s="3" t="s">
        <v>29</v>
      </c>
      <c r="V72" s="5"/>
      <c r="W72" s="5"/>
      <c r="X72" s="18"/>
    </row>
    <row r="73" spans="1:25" ht="16.5" customHeight="1" x14ac:dyDescent="0.2">
      <c r="A73" s="4">
        <v>40483</v>
      </c>
      <c r="B73" s="2">
        <f>MONTH(Table2[[#This Row],[Measurement Date]])</f>
        <v>11</v>
      </c>
      <c r="C73" s="3">
        <f>YEAR(Table2[[#This Row],[Measurement Date]])</f>
        <v>2010</v>
      </c>
      <c r="D73" s="3">
        <v>37</v>
      </c>
      <c r="E73" s="3">
        <v>2</v>
      </c>
      <c r="F73" t="s">
        <v>35</v>
      </c>
      <c r="G73" s="9" t="s">
        <v>209</v>
      </c>
      <c r="H73" t="s">
        <v>246</v>
      </c>
      <c r="I73" t="s">
        <v>98</v>
      </c>
      <c r="J73" s="15"/>
      <c r="K73" s="3">
        <v>15.7</v>
      </c>
      <c r="L73" s="25">
        <f>K73</f>
        <v>15.7</v>
      </c>
      <c r="M73" s="3">
        <v>0.5</v>
      </c>
      <c r="N73" s="12">
        <v>9703</v>
      </c>
      <c r="O73" s="3" t="s">
        <v>28</v>
      </c>
      <c r="P73" s="12">
        <v>28.24</v>
      </c>
      <c r="Q73" s="12"/>
      <c r="R73" s="3">
        <v>7.2539999999999996</v>
      </c>
      <c r="T73" s="3">
        <v>72.5</v>
      </c>
      <c r="U73" s="3" t="s">
        <v>29</v>
      </c>
      <c r="V73" s="5"/>
      <c r="W73" s="5">
        <f>10*P73*R73*T73/(K73*N73)</f>
        <v>0.97493254105533045</v>
      </c>
      <c r="X73" s="18"/>
    </row>
    <row r="74" spans="1:25" ht="16.5" customHeight="1" x14ac:dyDescent="0.2">
      <c r="A74" s="4">
        <v>40269</v>
      </c>
      <c r="B74" s="2">
        <f>MONTH(Table2[[#This Row],[Measurement Date]])</f>
        <v>4</v>
      </c>
      <c r="C74" s="3">
        <f>YEAR(Table2[[#This Row],[Measurement Date]])</f>
        <v>2010</v>
      </c>
      <c r="D74" s="3">
        <v>36</v>
      </c>
      <c r="E74" s="3">
        <v>2</v>
      </c>
      <c r="F74" t="s">
        <v>35</v>
      </c>
      <c r="G74" s="9" t="s">
        <v>209</v>
      </c>
      <c r="H74" t="s">
        <v>246</v>
      </c>
      <c r="I74" t="s">
        <v>98</v>
      </c>
      <c r="J74" s="15"/>
      <c r="K74" s="3">
        <v>13.8</v>
      </c>
      <c r="L74" s="25">
        <f>K74</f>
        <v>13.8</v>
      </c>
      <c r="M74" s="3">
        <v>0.5</v>
      </c>
      <c r="N74" s="12">
        <v>9762</v>
      </c>
      <c r="O74" s="3" t="s">
        <v>28</v>
      </c>
      <c r="P74" s="12">
        <v>26.34</v>
      </c>
      <c r="Q74" s="12"/>
      <c r="R74" s="3">
        <v>7.1669999999999998</v>
      </c>
      <c r="T74" s="3">
        <v>71.2</v>
      </c>
      <c r="U74" s="3" t="s">
        <v>29</v>
      </c>
      <c r="V74" s="5"/>
      <c r="W74" s="5">
        <f>10*P74*R74*T74/(K74*N74)</f>
        <v>0.99773516474706703</v>
      </c>
      <c r="X74" s="18"/>
    </row>
    <row r="75" spans="1:25" ht="16.5" customHeight="1" x14ac:dyDescent="0.2">
      <c r="A75">
        <v>2010</v>
      </c>
      <c r="B75" s="2"/>
      <c r="C75" s="3">
        <v>2010</v>
      </c>
      <c r="D75" s="3">
        <v>36</v>
      </c>
      <c r="E75" s="3">
        <v>2</v>
      </c>
      <c r="F75" t="s">
        <v>41</v>
      </c>
      <c r="G75" s="9" t="s">
        <v>65</v>
      </c>
      <c r="H75" t="s">
        <v>250</v>
      </c>
      <c r="I75" t="s">
        <v>99</v>
      </c>
      <c r="J75" s="16"/>
      <c r="K75" s="3">
        <v>17.3</v>
      </c>
      <c r="L75" s="25">
        <f>Table2[[#This Row],[Revised/New Efficiency (%)]]</f>
        <v>17.3</v>
      </c>
      <c r="M75" s="3">
        <v>0.5</v>
      </c>
      <c r="N75" s="12">
        <v>12753</v>
      </c>
      <c r="O75" s="3" t="s">
        <v>28</v>
      </c>
      <c r="P75" s="12">
        <v>33.6</v>
      </c>
      <c r="Q75" s="12"/>
      <c r="R75" s="3">
        <v>8.6300000000000008</v>
      </c>
      <c r="T75" s="3">
        <v>76.099999999999994</v>
      </c>
      <c r="U75" s="3" t="s">
        <v>100</v>
      </c>
      <c r="V75" s="5"/>
      <c r="W75" s="5">
        <f>10*P75*R75*T75/(K75*N75)</f>
        <v>1.0001756268161317</v>
      </c>
      <c r="X75" s="18"/>
    </row>
    <row r="76" spans="1:25" ht="16.5" customHeight="1" x14ac:dyDescent="0.2">
      <c r="A76" s="4">
        <v>40391</v>
      </c>
      <c r="B76" s="2">
        <f>MONTH(Table2[[#This Row],[Measurement Date]])</f>
        <v>8</v>
      </c>
      <c r="C76" s="3">
        <f>YEAR(Table2[[#This Row],[Measurement Date]])</f>
        <v>2010</v>
      </c>
      <c r="D76" s="3">
        <v>37</v>
      </c>
      <c r="E76" s="3">
        <v>2</v>
      </c>
      <c r="F76" t="s">
        <v>41</v>
      </c>
      <c r="G76" s="9" t="s">
        <v>65</v>
      </c>
      <c r="H76" t="s">
        <v>254</v>
      </c>
      <c r="I76" t="s">
        <v>101</v>
      </c>
      <c r="J76" s="15"/>
      <c r="K76" s="3">
        <v>17.55</v>
      </c>
      <c r="L76" s="25">
        <f>Table2[[#This Row],[Revised/New Efficiency (%)]]</f>
        <v>17.55</v>
      </c>
      <c r="M76" s="3">
        <v>0.5</v>
      </c>
      <c r="N76" s="12">
        <v>14701</v>
      </c>
      <c r="O76" s="3" t="s">
        <v>28</v>
      </c>
      <c r="P76" s="12">
        <v>38.31</v>
      </c>
      <c r="Q76" s="12"/>
      <c r="R76" s="3">
        <v>8.94</v>
      </c>
      <c r="T76" s="3">
        <v>75.3</v>
      </c>
      <c r="U76" s="3" t="s">
        <v>57</v>
      </c>
      <c r="V76" s="5"/>
      <c r="W76" s="5">
        <f>10*P76*R76*T76/(K76*N76)</f>
        <v>0.99958711338318162</v>
      </c>
      <c r="X76" s="18"/>
    </row>
    <row r="77" spans="1:25" ht="16.5" customHeight="1" x14ac:dyDescent="0.2">
      <c r="A77" s="4">
        <v>40817</v>
      </c>
      <c r="B77" s="2">
        <v>10</v>
      </c>
      <c r="C77" s="3">
        <v>2011</v>
      </c>
      <c r="D77" s="3">
        <v>39</v>
      </c>
      <c r="E77" s="3">
        <v>1</v>
      </c>
      <c r="F77" t="s">
        <v>35</v>
      </c>
      <c r="G77" s="9" t="s">
        <v>209</v>
      </c>
      <c r="H77" t="s">
        <v>216</v>
      </c>
      <c r="I77" t="s">
        <v>168</v>
      </c>
      <c r="J77" s="15"/>
      <c r="K77" s="3">
        <v>17.399999999999999</v>
      </c>
      <c r="L77" s="25">
        <f>K77</f>
        <v>17.399999999999999</v>
      </c>
      <c r="M77" s="3">
        <v>0.5</v>
      </c>
      <c r="N77" s="14">
        <v>15.993</v>
      </c>
      <c r="O77" s="3" t="s">
        <v>72</v>
      </c>
      <c r="P77" s="12"/>
      <c r="Q77" s="12"/>
      <c r="U77" s="3" t="s">
        <v>115</v>
      </c>
      <c r="V77" s="5"/>
      <c r="W77" s="5"/>
      <c r="X77" s="18"/>
    </row>
    <row r="78" spans="1:25" ht="16.5" customHeight="1" x14ac:dyDescent="0.2">
      <c r="A78" s="4">
        <v>40787</v>
      </c>
      <c r="B78" s="2">
        <f>MONTH(Table2[[#This Row],[Measurement Date]])</f>
        <v>9</v>
      </c>
      <c r="C78" s="3">
        <f>YEAR(Table2[[#This Row],[Measurement Date]])</f>
        <v>2011</v>
      </c>
      <c r="D78" s="3">
        <v>39</v>
      </c>
      <c r="E78" s="3">
        <v>1</v>
      </c>
      <c r="F78" t="s">
        <v>91</v>
      </c>
      <c r="G78" s="9" t="s">
        <v>91</v>
      </c>
      <c r="H78" t="s">
        <v>108</v>
      </c>
      <c r="I78" t="s">
        <v>109</v>
      </c>
      <c r="J78" s="15"/>
      <c r="K78" s="3">
        <v>4.2</v>
      </c>
      <c r="L78" s="25">
        <f>K78</f>
        <v>4.2</v>
      </c>
      <c r="M78" s="3">
        <v>0.2</v>
      </c>
      <c r="N78" s="14">
        <v>294.5</v>
      </c>
      <c r="O78" s="3" t="s">
        <v>72</v>
      </c>
      <c r="P78" s="12"/>
      <c r="Q78" s="12"/>
      <c r="U78" s="3" t="s">
        <v>100</v>
      </c>
      <c r="V78" s="5"/>
      <c r="W78" s="5"/>
      <c r="X78" s="18"/>
      <c r="Y78" t="s">
        <v>94</v>
      </c>
    </row>
    <row r="79" spans="1:25" ht="16.5" customHeight="1" x14ac:dyDescent="0.2">
      <c r="A79" s="4">
        <v>40878</v>
      </c>
      <c r="B79" s="2">
        <f>MONTH(Table2[[#This Row],[Measurement Date]])</f>
        <v>12</v>
      </c>
      <c r="C79" s="3">
        <f>YEAR(Table2[[#This Row],[Measurement Date]])</f>
        <v>2011</v>
      </c>
      <c r="D79" s="3">
        <v>39</v>
      </c>
      <c r="E79" s="3">
        <v>2</v>
      </c>
      <c r="F79" t="s">
        <v>103</v>
      </c>
      <c r="G79" s="9" t="s">
        <v>104</v>
      </c>
      <c r="H79" t="s">
        <v>105</v>
      </c>
      <c r="I79" t="s">
        <v>106</v>
      </c>
      <c r="J79" s="15"/>
      <c r="K79" s="3">
        <v>23.5</v>
      </c>
      <c r="L79" s="25">
        <v>23.5</v>
      </c>
      <c r="M79" s="3">
        <v>0.7</v>
      </c>
      <c r="N79" s="12">
        <v>856.8</v>
      </c>
      <c r="O79" s="3" t="s">
        <v>28</v>
      </c>
      <c r="P79" s="12">
        <v>10.77</v>
      </c>
      <c r="Q79" s="12"/>
      <c r="R79" s="3">
        <v>2.222</v>
      </c>
      <c r="T79" s="13">
        <v>84</v>
      </c>
      <c r="U79" s="3" t="s">
        <v>29</v>
      </c>
      <c r="V79" s="5"/>
      <c r="W79" s="5">
        <f>10*P79*R79*T79/(K79*N79)</f>
        <v>0.99837046307884847</v>
      </c>
      <c r="X79" s="18"/>
    </row>
    <row r="80" spans="1:25" ht="16.5" customHeight="1" x14ac:dyDescent="0.2">
      <c r="A80" s="4">
        <v>40634</v>
      </c>
      <c r="B80" s="2">
        <f>MONTH(Table2[[#This Row],[Measurement Date]])</f>
        <v>4</v>
      </c>
      <c r="C80" s="3">
        <f>YEAR(Table2[[#This Row],[Measurement Date]])</f>
        <v>2011</v>
      </c>
      <c r="D80" s="3">
        <v>38</v>
      </c>
      <c r="E80" s="3">
        <v>2</v>
      </c>
      <c r="F80" t="s">
        <v>103</v>
      </c>
      <c r="G80" s="9" t="s">
        <v>104</v>
      </c>
      <c r="H80" t="s">
        <v>105</v>
      </c>
      <c r="I80" t="s">
        <v>106</v>
      </c>
      <c r="J80" s="15"/>
      <c r="K80" s="3">
        <v>21.1</v>
      </c>
      <c r="L80" s="25">
        <v>21.1</v>
      </c>
      <c r="M80" s="3">
        <v>0.6</v>
      </c>
      <c r="N80" s="12">
        <v>921</v>
      </c>
      <c r="O80" s="3" t="s">
        <v>28</v>
      </c>
      <c r="P80" s="12">
        <v>12.69</v>
      </c>
      <c r="Q80" s="12"/>
      <c r="R80" s="3">
        <v>1.98</v>
      </c>
      <c r="T80" s="3">
        <v>77.099999999999994</v>
      </c>
      <c r="U80" s="3" t="s">
        <v>29</v>
      </c>
      <c r="V80" s="5"/>
      <c r="W80" s="5">
        <f>10*P80*R80*T80/(K80*N80)</f>
        <v>0.99687132778609666</v>
      </c>
      <c r="X80" s="30"/>
    </row>
    <row r="81" spans="1:25" ht="16.5" customHeight="1" x14ac:dyDescent="0.2">
      <c r="A81" s="4">
        <v>40544</v>
      </c>
      <c r="B81" s="2">
        <f>MONTH(Table2[[#This Row],[Measurement Date]])</f>
        <v>1</v>
      </c>
      <c r="C81" s="3">
        <f>YEAR(Table2[[#This Row],[Measurement Date]])</f>
        <v>2011</v>
      </c>
      <c r="D81" s="3">
        <v>38</v>
      </c>
      <c r="E81" s="3">
        <v>2</v>
      </c>
      <c r="F81" t="s">
        <v>35</v>
      </c>
      <c r="G81" s="9" t="s">
        <v>36</v>
      </c>
      <c r="H81" t="s">
        <v>36</v>
      </c>
      <c r="I81" t="s">
        <v>102</v>
      </c>
      <c r="J81" s="15"/>
      <c r="K81" s="3">
        <v>12.8</v>
      </c>
      <c r="L81" s="25">
        <f>K81</f>
        <v>12.8</v>
      </c>
      <c r="M81" s="3">
        <v>0.4</v>
      </c>
      <c r="N81" s="12">
        <v>6687</v>
      </c>
      <c r="O81" s="3" t="s">
        <v>28</v>
      </c>
      <c r="P81" s="12">
        <v>94.1</v>
      </c>
      <c r="Q81" s="12"/>
      <c r="R81" s="3">
        <v>1.27</v>
      </c>
      <c r="T81" s="3">
        <v>71.400000000000006</v>
      </c>
      <c r="U81" s="3" t="s">
        <v>29</v>
      </c>
      <c r="V81" s="5"/>
      <c r="W81" s="5">
        <f>10*P81*R81*T81/(K81*N81)</f>
        <v>0.99689694089277703</v>
      </c>
      <c r="X81" s="18"/>
    </row>
    <row r="82" spans="1:25" ht="16.5" customHeight="1" x14ac:dyDescent="0.2">
      <c r="A82" s="4">
        <v>40756</v>
      </c>
      <c r="B82" s="2">
        <f>MONTH(Table2[[#This Row],[Measurement Date]])</f>
        <v>8</v>
      </c>
      <c r="C82" s="3">
        <f>YEAR(Table2[[#This Row],[Measurement Date]])</f>
        <v>2011</v>
      </c>
      <c r="D82" s="3">
        <v>39</v>
      </c>
      <c r="E82" s="3">
        <v>2</v>
      </c>
      <c r="F82" t="s">
        <v>41</v>
      </c>
      <c r="G82" s="9" t="s">
        <v>65</v>
      </c>
      <c r="H82" t="s">
        <v>254</v>
      </c>
      <c r="I82" t="s">
        <v>101</v>
      </c>
      <c r="J82" s="15"/>
      <c r="K82" s="3">
        <v>18.2</v>
      </c>
      <c r="L82" s="25">
        <f>Table2[[#This Row],[Revised/New Efficiency (%)]]</f>
        <v>18.2</v>
      </c>
      <c r="M82" s="3">
        <v>0.4</v>
      </c>
      <c r="N82" s="12">
        <v>14709</v>
      </c>
      <c r="O82" s="3" t="s">
        <v>28</v>
      </c>
      <c r="P82" s="12">
        <v>38.29</v>
      </c>
      <c r="Q82" s="12"/>
      <c r="R82" s="3">
        <v>9.11</v>
      </c>
      <c r="T82" s="3">
        <v>76.7</v>
      </c>
      <c r="U82" s="3" t="s">
        <v>57</v>
      </c>
      <c r="V82" s="5"/>
      <c r="W82" s="5">
        <f>10*P82*R82*T82/(K82*N82)</f>
        <v>0.99941202665035</v>
      </c>
      <c r="X82" s="18"/>
    </row>
    <row r="83" spans="1:25" ht="16.5" customHeight="1" x14ac:dyDescent="0.2">
      <c r="A83" s="4">
        <v>40575</v>
      </c>
      <c r="B83" s="2">
        <f>MONTH(Table2[[#This Row],[Measurement Date]])</f>
        <v>2</v>
      </c>
      <c r="C83" s="3">
        <f>YEAR(Table2[[#This Row],[Measurement Date]])</f>
        <v>2011</v>
      </c>
      <c r="D83" s="3">
        <v>38</v>
      </c>
      <c r="E83" s="3">
        <v>2</v>
      </c>
      <c r="F83" t="s">
        <v>41</v>
      </c>
      <c r="G83" s="9" t="s">
        <v>65</v>
      </c>
      <c r="H83" t="s">
        <v>254</v>
      </c>
      <c r="I83" t="s">
        <v>107</v>
      </c>
      <c r="J83" s="15"/>
      <c r="K83" s="3">
        <v>17.8</v>
      </c>
      <c r="L83" s="25">
        <f>Table2[[#This Row],[Revised/New Efficiency (%)]]</f>
        <v>17.8</v>
      </c>
      <c r="M83" s="3">
        <v>0.4</v>
      </c>
      <c r="N83" s="12">
        <v>14920</v>
      </c>
      <c r="O83" s="3" t="s">
        <v>28</v>
      </c>
      <c r="P83" s="12">
        <v>38.86</v>
      </c>
      <c r="Q83" s="12"/>
      <c r="R83" s="3">
        <v>9.0399999999999991</v>
      </c>
      <c r="T83" s="3">
        <v>75.7</v>
      </c>
      <c r="U83" s="3" t="s">
        <v>57</v>
      </c>
      <c r="V83" s="5"/>
      <c r="W83" s="5">
        <f>10*P83*R83*T83/(K83*N83)</f>
        <v>1.0013324276290028</v>
      </c>
      <c r="X83" s="18"/>
    </row>
    <row r="84" spans="1:25" ht="16.5" customHeight="1" x14ac:dyDescent="0.2">
      <c r="A84" s="4">
        <v>40969</v>
      </c>
      <c r="B84" s="2">
        <f>MONTH(Table2[[#This Row],[Measurement Date]])</f>
        <v>3</v>
      </c>
      <c r="C84" s="3">
        <f>YEAR(Table2[[#This Row],[Measurement Date]])</f>
        <v>2012</v>
      </c>
      <c r="D84" s="3">
        <v>40</v>
      </c>
      <c r="E84" s="3">
        <v>1</v>
      </c>
      <c r="F84" t="s">
        <v>91</v>
      </c>
      <c r="G84" s="9" t="s">
        <v>91</v>
      </c>
      <c r="H84" t="s">
        <v>114</v>
      </c>
      <c r="I84" t="s">
        <v>109</v>
      </c>
      <c r="J84" s="16"/>
      <c r="K84" s="3">
        <v>5.2</v>
      </c>
      <c r="L84" s="25">
        <f>K84</f>
        <v>5.2</v>
      </c>
      <c r="M84" s="3">
        <v>0.2</v>
      </c>
      <c r="N84" s="14">
        <v>294.5</v>
      </c>
      <c r="O84" s="3" t="s">
        <v>28</v>
      </c>
      <c r="P84" s="12"/>
      <c r="Q84" s="12"/>
      <c r="U84" s="3" t="s">
        <v>100</v>
      </c>
      <c r="V84" s="5"/>
      <c r="W84" s="5"/>
      <c r="X84" s="18"/>
      <c r="Y84" t="s">
        <v>94</v>
      </c>
    </row>
    <row r="85" spans="1:25" ht="17" customHeight="1" x14ac:dyDescent="0.2">
      <c r="A85" s="4">
        <v>41183</v>
      </c>
      <c r="B85" s="2">
        <f>MONTH(Table2[[#This Row],[Measurement Date]])</f>
        <v>10</v>
      </c>
      <c r="C85" s="3">
        <f>YEAR(Table2[[#This Row],[Measurement Date]])</f>
        <v>2012</v>
      </c>
      <c r="D85" s="3">
        <v>41</v>
      </c>
      <c r="E85" s="3">
        <v>1</v>
      </c>
      <c r="F85" t="s">
        <v>91</v>
      </c>
      <c r="G85" s="9" t="s">
        <v>91</v>
      </c>
      <c r="H85" t="s">
        <v>114</v>
      </c>
      <c r="I85" t="s">
        <v>119</v>
      </c>
      <c r="J85" s="15"/>
      <c r="K85" s="3">
        <v>6.8</v>
      </c>
      <c r="L85" s="25">
        <f>K85</f>
        <v>6.8</v>
      </c>
      <c r="M85" s="3">
        <v>0.2</v>
      </c>
      <c r="N85" s="14">
        <v>395.9</v>
      </c>
      <c r="O85" s="3" t="s">
        <v>72</v>
      </c>
      <c r="P85" s="12"/>
      <c r="Q85" s="12"/>
      <c r="U85" s="3" t="s">
        <v>100</v>
      </c>
      <c r="V85" s="5"/>
      <c r="W85" s="5"/>
      <c r="X85" s="18"/>
      <c r="Y85" t="s">
        <v>94</v>
      </c>
    </row>
    <row r="86" spans="1:25" ht="17" customHeight="1" x14ac:dyDescent="0.2">
      <c r="A86" s="4">
        <v>41183</v>
      </c>
      <c r="B86" s="2">
        <f>MONTH(Table2[[#This Row],[Measurement Date]])</f>
        <v>10</v>
      </c>
      <c r="C86" s="3">
        <f>YEAR(Table2[[#This Row],[Measurement Date]])</f>
        <v>2012</v>
      </c>
      <c r="D86" s="3">
        <v>43</v>
      </c>
      <c r="E86" s="3">
        <v>1</v>
      </c>
      <c r="F86" t="s">
        <v>91</v>
      </c>
      <c r="G86" s="9" t="s">
        <v>91</v>
      </c>
      <c r="H86" t="s">
        <v>114</v>
      </c>
      <c r="I86" t="s">
        <v>119</v>
      </c>
      <c r="J86" s="15"/>
      <c r="K86" s="3">
        <v>6.8</v>
      </c>
      <c r="L86" s="25">
        <f>K86</f>
        <v>6.8</v>
      </c>
      <c r="M86" s="3">
        <v>0.2</v>
      </c>
      <c r="N86" s="3">
        <v>395.9</v>
      </c>
      <c r="O86" s="3" t="s">
        <v>72</v>
      </c>
      <c r="P86" s="12"/>
      <c r="Q86" s="12"/>
      <c r="U86" s="3" t="s">
        <v>100</v>
      </c>
      <c r="V86" s="5"/>
      <c r="W86" s="5"/>
      <c r="X86" s="18"/>
      <c r="Y86" t="s">
        <v>125</v>
      </c>
    </row>
    <row r="87" spans="1:25" ht="17" customHeight="1" x14ac:dyDescent="0.2">
      <c r="A87" s="4">
        <v>41153</v>
      </c>
      <c r="B87" s="2">
        <f>MONTH(Table2[[#This Row],[Measurement Date]])</f>
        <v>9</v>
      </c>
      <c r="C87" s="3">
        <f>YEAR(Table2[[#This Row],[Measurement Date]])</f>
        <v>2012</v>
      </c>
      <c r="D87" s="3">
        <v>43</v>
      </c>
      <c r="E87" s="3">
        <v>1</v>
      </c>
      <c r="F87" t="s">
        <v>120</v>
      </c>
      <c r="G87" s="9" t="s">
        <v>120</v>
      </c>
      <c r="H87" t="s">
        <v>121</v>
      </c>
      <c r="I87" t="s">
        <v>122</v>
      </c>
      <c r="J87" s="15"/>
      <c r="K87" s="3">
        <v>8.8000000000000007</v>
      </c>
      <c r="L87" s="25">
        <f>K87</f>
        <v>8.8000000000000007</v>
      </c>
      <c r="M87" s="3">
        <v>0.3</v>
      </c>
      <c r="N87" s="3">
        <v>398.9</v>
      </c>
      <c r="O87" s="3" t="s">
        <v>72</v>
      </c>
      <c r="P87" s="12"/>
      <c r="Q87" s="12"/>
      <c r="U87" s="3" t="s">
        <v>100</v>
      </c>
      <c r="V87" s="5"/>
      <c r="W87" s="5"/>
      <c r="X87" s="18"/>
      <c r="Y87" t="s">
        <v>94</v>
      </c>
    </row>
    <row r="88" spans="1:25" ht="17" customHeight="1" x14ac:dyDescent="0.2">
      <c r="A88" s="4">
        <v>41214</v>
      </c>
      <c r="B88" s="2">
        <f>MONTH(Table2[[#This Row],[Measurement Date]])</f>
        <v>11</v>
      </c>
      <c r="C88" s="3">
        <f>YEAR(Table2[[#This Row],[Measurement Date]])</f>
        <v>2012</v>
      </c>
      <c r="D88" s="3">
        <v>41</v>
      </c>
      <c r="E88" s="3">
        <v>2</v>
      </c>
      <c r="F88" t="s">
        <v>103</v>
      </c>
      <c r="G88" s="9" t="s">
        <v>104</v>
      </c>
      <c r="H88" t="s">
        <v>105</v>
      </c>
      <c r="I88" t="s">
        <v>106</v>
      </c>
      <c r="J88" s="15"/>
      <c r="K88" s="3">
        <v>24.1</v>
      </c>
      <c r="L88" s="25">
        <f>Table2[[#This Row],[Revised/New Efficiency (%)]]</f>
        <v>24.1</v>
      </c>
      <c r="M88" s="13">
        <v>1</v>
      </c>
      <c r="N88" s="12">
        <v>858.5</v>
      </c>
      <c r="O88" s="3" t="s">
        <v>28</v>
      </c>
      <c r="P88" s="12">
        <v>10.89</v>
      </c>
      <c r="Q88" s="12"/>
      <c r="R88" s="3">
        <v>2.2549999999999999</v>
      </c>
      <c r="T88" s="3">
        <v>84.2</v>
      </c>
      <c r="U88" s="3" t="s">
        <v>29</v>
      </c>
      <c r="V88" s="5"/>
      <c r="W88" s="5">
        <f>10*P88*R88*T88/(K88*N88)</f>
        <v>0.99937659770370491</v>
      </c>
      <c r="X88" s="18"/>
    </row>
    <row r="89" spans="1:25" ht="17" customHeight="1" x14ac:dyDescent="0.2">
      <c r="A89" s="4">
        <v>40909</v>
      </c>
      <c r="B89" s="2">
        <f>MONTH(Table2[[#This Row],[Measurement Date]])</f>
        <v>1</v>
      </c>
      <c r="C89" s="3">
        <f>YEAR(Table2[[#This Row],[Measurement Date]])</f>
        <v>2012</v>
      </c>
      <c r="D89" s="3">
        <v>40</v>
      </c>
      <c r="E89" s="3">
        <v>2</v>
      </c>
      <c r="F89" t="s">
        <v>35</v>
      </c>
      <c r="G89" s="9" t="s">
        <v>36</v>
      </c>
      <c r="H89" t="s">
        <v>36</v>
      </c>
      <c r="I89" t="s">
        <v>110</v>
      </c>
      <c r="J89" s="15"/>
      <c r="K89" s="3">
        <v>15.3</v>
      </c>
      <c r="L89" s="25">
        <f>K89</f>
        <v>15.3</v>
      </c>
      <c r="M89" s="3">
        <v>0.5</v>
      </c>
      <c r="N89" s="12">
        <v>6750.9</v>
      </c>
      <c r="O89" s="3" t="s">
        <v>28</v>
      </c>
      <c r="P89" s="2">
        <v>64.97</v>
      </c>
      <c r="Q89" s="12"/>
      <c r="R89" s="3">
        <v>2.1829999999999998</v>
      </c>
      <c r="T89" s="3">
        <v>72.900000000000006</v>
      </c>
      <c r="U89" s="3" t="s">
        <v>29</v>
      </c>
      <c r="V89" s="5"/>
      <c r="W89" s="5">
        <f>10*P89*R89*T89/(K89*N89)</f>
        <v>1.0010160135511343</v>
      </c>
      <c r="X89" s="18"/>
    </row>
    <row r="90" spans="1:25" ht="17" customHeight="1" x14ac:dyDescent="0.2">
      <c r="A90" s="4">
        <v>41030</v>
      </c>
      <c r="B90" s="2">
        <f>MONTH(Table2[[#This Row],[Measurement Date]])</f>
        <v>5</v>
      </c>
      <c r="C90" s="3">
        <f>YEAR(Table2[[#This Row],[Measurement Date]])</f>
        <v>2012</v>
      </c>
      <c r="D90" s="3">
        <v>40</v>
      </c>
      <c r="E90" s="3">
        <v>4</v>
      </c>
      <c r="F90" t="s">
        <v>103</v>
      </c>
      <c r="G90" s="9" t="s">
        <v>111</v>
      </c>
      <c r="H90" t="s">
        <v>124</v>
      </c>
      <c r="I90" t="s">
        <v>112</v>
      </c>
      <c r="J90" s="15"/>
      <c r="K90" s="3">
        <v>33.5</v>
      </c>
      <c r="L90" s="25">
        <v>33.5</v>
      </c>
      <c r="M90" s="3">
        <v>0.5</v>
      </c>
      <c r="N90" s="12">
        <v>10674.8</v>
      </c>
      <c r="O90" s="3" t="s">
        <v>28</v>
      </c>
      <c r="P90" s="12" t="s">
        <v>113</v>
      </c>
      <c r="Q90" s="12" t="s">
        <v>113</v>
      </c>
      <c r="R90" s="3" t="s">
        <v>113</v>
      </c>
      <c r="T90" s="7"/>
      <c r="U90" s="3" t="s">
        <v>29</v>
      </c>
      <c r="V90" s="5"/>
      <c r="W90" s="5"/>
      <c r="X90" s="18"/>
    </row>
    <row r="91" spans="1:25" ht="17" customHeight="1" x14ac:dyDescent="0.2">
      <c r="A91" s="4">
        <v>41153</v>
      </c>
      <c r="B91" s="2">
        <f>MONTH(Table2[[#This Row],[Measurement Date]])</f>
        <v>9</v>
      </c>
      <c r="C91" s="3">
        <f>YEAR(Table2[[#This Row],[Measurement Date]])</f>
        <v>2012</v>
      </c>
      <c r="D91" s="3">
        <v>41</v>
      </c>
      <c r="E91" s="3">
        <v>2</v>
      </c>
      <c r="F91" t="s">
        <v>24</v>
      </c>
      <c r="G91" s="9" t="s">
        <v>58</v>
      </c>
      <c r="H91" t="s">
        <v>253</v>
      </c>
      <c r="I91" t="s">
        <v>116</v>
      </c>
      <c r="J91" s="15"/>
      <c r="K91" s="3">
        <v>10.5</v>
      </c>
      <c r="L91" s="25">
        <f>Table2[[#This Row],[Revised/New Efficiency (%)]]</f>
        <v>10.5</v>
      </c>
      <c r="M91" s="3">
        <v>0.4</v>
      </c>
      <c r="N91" s="12">
        <v>14316</v>
      </c>
      <c r="O91" s="3" t="s">
        <v>117</v>
      </c>
      <c r="P91" s="12">
        <v>224.3</v>
      </c>
      <c r="Q91" s="12"/>
      <c r="R91" s="3">
        <v>0.99099999999999999</v>
      </c>
      <c r="T91" s="3">
        <v>67.900000000000006</v>
      </c>
      <c r="U91" s="3" t="s">
        <v>100</v>
      </c>
      <c r="V91" s="5"/>
      <c r="W91" s="5">
        <f>10*P91*R91*T91/(K91*N91)</f>
        <v>1.0040647340970477</v>
      </c>
      <c r="X91" s="18"/>
      <c r="Y91" t="s">
        <v>118</v>
      </c>
    </row>
    <row r="92" spans="1:25" ht="17" customHeight="1" x14ac:dyDescent="0.2">
      <c r="A92" s="4">
        <v>40909</v>
      </c>
      <c r="B92" s="2">
        <f>MONTH(Table2[[#This Row],[Measurement Date]])</f>
        <v>1</v>
      </c>
      <c r="C92" s="3">
        <f>YEAR(Table2[[#This Row],[Measurement Date]])</f>
        <v>2012</v>
      </c>
      <c r="D92" s="3">
        <v>40</v>
      </c>
      <c r="E92" s="3">
        <v>2</v>
      </c>
      <c r="F92" t="s">
        <v>41</v>
      </c>
      <c r="G92" s="9" t="s">
        <v>65</v>
      </c>
      <c r="H92" t="s">
        <v>254</v>
      </c>
      <c r="I92" t="s">
        <v>107</v>
      </c>
      <c r="J92" s="15"/>
      <c r="K92" s="3">
        <v>18.5</v>
      </c>
      <c r="L92" s="25">
        <f>Table2[[#This Row],[Revised/New Efficiency (%)]]</f>
        <v>18.5</v>
      </c>
      <c r="M92" s="3">
        <v>0.4</v>
      </c>
      <c r="N92" s="12">
        <v>14661</v>
      </c>
      <c r="O92" s="3" t="s">
        <v>28</v>
      </c>
      <c r="P92" s="12">
        <v>38.97</v>
      </c>
      <c r="Q92" s="12"/>
      <c r="R92" s="3">
        <v>9.1489999999999991</v>
      </c>
      <c r="T92" s="3">
        <v>76.2</v>
      </c>
      <c r="U92" s="3" t="s">
        <v>115</v>
      </c>
      <c r="V92" s="5"/>
      <c r="W92" s="5">
        <f>10*P92*R92*T92/(K92*N92)</f>
        <v>1.0016677298292767</v>
      </c>
      <c r="X92" s="18"/>
    </row>
    <row r="93" spans="1:25" ht="17" customHeight="1" x14ac:dyDescent="0.2">
      <c r="A93" s="4">
        <v>41122</v>
      </c>
      <c r="B93" s="2">
        <f>MONTH(Table2[[#This Row],[Measurement Date]])</f>
        <v>8</v>
      </c>
      <c r="C93" s="3">
        <f>YEAR(Table2[[#This Row],[Measurement Date]])</f>
        <v>2012</v>
      </c>
      <c r="D93" s="3">
        <v>42</v>
      </c>
      <c r="E93" s="3">
        <v>2</v>
      </c>
      <c r="F93" t="s">
        <v>41</v>
      </c>
      <c r="G93" s="9" t="s">
        <v>62</v>
      </c>
      <c r="H93" t="s">
        <v>89</v>
      </c>
      <c r="I93" t="s">
        <v>90</v>
      </c>
      <c r="J93" s="15"/>
      <c r="K93" s="3">
        <v>22.4</v>
      </c>
      <c r="L93" s="25">
        <f>Table2[[#This Row],[Revised/New Efficiency (%)]]</f>
        <v>22.4</v>
      </c>
      <c r="M93" s="3">
        <v>0.6</v>
      </c>
      <c r="N93" s="12">
        <v>15775</v>
      </c>
      <c r="O93" s="3" t="s">
        <v>28</v>
      </c>
      <c r="P93" s="12">
        <v>69.569999999999993</v>
      </c>
      <c r="Q93" s="12"/>
      <c r="R93" s="3">
        <v>6.3410000000000002</v>
      </c>
      <c r="T93" s="3">
        <v>80.099999999999994</v>
      </c>
      <c r="U93" s="3" t="s">
        <v>29</v>
      </c>
      <c r="V93" s="5"/>
      <c r="W93" s="5">
        <f>10*P93*R93*T93/(K93*N93)</f>
        <v>0.99998822552071531</v>
      </c>
      <c r="X93" s="18"/>
    </row>
    <row r="94" spans="1:25" ht="17" customHeight="1" x14ac:dyDescent="0.2">
      <c r="A94" s="4">
        <v>41518</v>
      </c>
      <c r="B94" s="2">
        <v>9</v>
      </c>
      <c r="C94" s="3">
        <v>2013</v>
      </c>
      <c r="D94" s="3">
        <v>43</v>
      </c>
      <c r="E94" s="3">
        <v>1</v>
      </c>
      <c r="F94" t="s">
        <v>35</v>
      </c>
      <c r="G94" s="9" t="s">
        <v>209</v>
      </c>
      <c r="H94" t="s">
        <v>215</v>
      </c>
      <c r="I94" t="s">
        <v>168</v>
      </c>
      <c r="J94" s="15"/>
      <c r="K94" s="3">
        <v>18.7</v>
      </c>
      <c r="L94" s="18">
        <f>K94</f>
        <v>18.7</v>
      </c>
      <c r="M94" s="3">
        <v>0.6</v>
      </c>
      <c r="N94" s="3">
        <v>15.891999999999999</v>
      </c>
      <c r="O94" s="3" t="s">
        <v>72</v>
      </c>
      <c r="P94" s="12"/>
      <c r="Q94" s="12"/>
      <c r="U94" s="3" t="s">
        <v>115</v>
      </c>
      <c r="V94" s="5"/>
      <c r="W94" s="5"/>
      <c r="X94" s="18"/>
    </row>
    <row r="95" spans="1:25" ht="17" customHeight="1" x14ac:dyDescent="0.2">
      <c r="A95" s="4">
        <v>41275</v>
      </c>
      <c r="B95" s="2">
        <v>1</v>
      </c>
      <c r="C95" s="3">
        <v>2013</v>
      </c>
      <c r="D95" s="3">
        <v>42</v>
      </c>
      <c r="E95" s="3">
        <v>1</v>
      </c>
      <c r="F95" t="s">
        <v>91</v>
      </c>
      <c r="G95" s="9" t="s">
        <v>91</v>
      </c>
      <c r="H95" t="s">
        <v>216</v>
      </c>
      <c r="I95" t="s">
        <v>119</v>
      </c>
      <c r="J95" s="16"/>
      <c r="K95" s="3">
        <v>8.1999999999999993</v>
      </c>
      <c r="L95" s="27">
        <f>K95</f>
        <v>8.1999999999999993</v>
      </c>
      <c r="M95" s="3">
        <v>0.3</v>
      </c>
      <c r="N95" s="14">
        <v>24.99</v>
      </c>
      <c r="O95" s="3" t="s">
        <v>72</v>
      </c>
      <c r="P95" s="12"/>
      <c r="Q95" s="12"/>
      <c r="U95" s="3" t="s">
        <v>100</v>
      </c>
      <c r="V95" s="5"/>
      <c r="W95" s="5"/>
      <c r="X95" s="18"/>
    </row>
    <row r="96" spans="1:25" ht="17" customHeight="1" x14ac:dyDescent="0.2">
      <c r="A96" s="4">
        <v>41487</v>
      </c>
      <c r="B96" s="2">
        <v>8</v>
      </c>
      <c r="C96" s="3">
        <v>2013</v>
      </c>
      <c r="D96" s="3">
        <v>43</v>
      </c>
      <c r="E96" s="3">
        <v>1</v>
      </c>
      <c r="F96" t="s">
        <v>91</v>
      </c>
      <c r="G96" s="9" t="s">
        <v>91</v>
      </c>
      <c r="H96" t="s">
        <v>178</v>
      </c>
      <c r="I96" t="s">
        <v>119</v>
      </c>
      <c r="J96" s="15"/>
      <c r="K96" s="3">
        <v>8.5</v>
      </c>
      <c r="L96" s="27">
        <f>K96</f>
        <v>8.5</v>
      </c>
      <c r="M96" s="3">
        <v>0.3</v>
      </c>
      <c r="N96" s="3">
        <v>25.02</v>
      </c>
      <c r="O96" s="3" t="s">
        <v>72</v>
      </c>
      <c r="P96" s="12"/>
      <c r="Q96" s="12"/>
      <c r="U96" s="3" t="s">
        <v>100</v>
      </c>
      <c r="V96" s="5"/>
      <c r="W96" s="5"/>
      <c r="X96" s="18"/>
    </row>
    <row r="97" spans="1:25" ht="17" customHeight="1" x14ac:dyDescent="0.2">
      <c r="A97" s="4">
        <v>41487</v>
      </c>
      <c r="B97" s="2">
        <f>MONTH(Table2[[#This Row],[Measurement Date]])</f>
        <v>8</v>
      </c>
      <c r="C97" s="3">
        <f>YEAR(Table2[[#This Row],[Measurement Date]])</f>
        <v>2013</v>
      </c>
      <c r="D97" s="3">
        <v>43</v>
      </c>
      <c r="E97" s="3">
        <v>4</v>
      </c>
      <c r="F97" t="s">
        <v>103</v>
      </c>
      <c r="G97" s="9" t="s">
        <v>123</v>
      </c>
      <c r="H97" t="s">
        <v>124</v>
      </c>
      <c r="I97" t="s">
        <v>112</v>
      </c>
      <c r="J97" s="15"/>
      <c r="K97" s="3">
        <v>35.9</v>
      </c>
      <c r="L97" s="26">
        <f>Table2[[#This Row],[Revised/New Efficiency (%)]]</f>
        <v>35.9</v>
      </c>
      <c r="M97" s="3">
        <v>1.8</v>
      </c>
      <c r="N97" s="12">
        <v>1092</v>
      </c>
      <c r="O97" s="3" t="s">
        <v>28</v>
      </c>
      <c r="P97" s="12" t="s">
        <v>113</v>
      </c>
      <c r="Q97" s="12" t="s">
        <v>113</v>
      </c>
      <c r="R97" s="3" t="s">
        <v>113</v>
      </c>
      <c r="T97" s="23" t="s">
        <v>113</v>
      </c>
      <c r="U97" s="3" t="s">
        <v>29</v>
      </c>
      <c r="V97" s="5"/>
      <c r="W97" s="5"/>
      <c r="X97" s="18"/>
    </row>
    <row r="98" spans="1:25" ht="17" customHeight="1" x14ac:dyDescent="0.2">
      <c r="A98" s="4">
        <v>41306</v>
      </c>
      <c r="B98" s="2">
        <f>MONTH(Table2[[#This Row],[Measurement Date]])</f>
        <v>2</v>
      </c>
      <c r="C98" s="3">
        <f>YEAR(Table2[[#This Row],[Measurement Date]])</f>
        <v>2013</v>
      </c>
      <c r="D98" s="3">
        <v>42</v>
      </c>
      <c r="E98" s="3">
        <v>2</v>
      </c>
      <c r="F98" t="s">
        <v>35</v>
      </c>
      <c r="G98" s="9" t="s">
        <v>36</v>
      </c>
      <c r="H98" t="s">
        <v>244</v>
      </c>
      <c r="I98" t="s">
        <v>110</v>
      </c>
      <c r="J98" s="15"/>
      <c r="K98" s="3">
        <v>16.100000000000001</v>
      </c>
      <c r="L98" s="25">
        <f>Table2[[#This Row],[Revised/New Efficiency (%)]]</f>
        <v>16.100000000000001</v>
      </c>
      <c r="M98" s="3">
        <v>0.5</v>
      </c>
      <c r="N98" s="12">
        <v>7200</v>
      </c>
      <c r="O98" s="3" t="s">
        <v>117</v>
      </c>
      <c r="P98" s="12">
        <v>68.680000000000007</v>
      </c>
      <c r="Q98" s="12"/>
      <c r="R98" s="3">
        <v>2.2519999999999998</v>
      </c>
      <c r="T98" s="3">
        <v>74.8</v>
      </c>
      <c r="U98" s="3" t="s">
        <v>29</v>
      </c>
      <c r="V98" s="5"/>
      <c r="W98" s="5">
        <f>10*P98*R98*T98/(K98*N98)</f>
        <v>0.99802609799861963</v>
      </c>
      <c r="X98" s="18"/>
    </row>
    <row r="99" spans="1:25" ht="17" customHeight="1" x14ac:dyDescent="0.2">
      <c r="A99" s="4">
        <v>41609</v>
      </c>
      <c r="B99" s="2">
        <f>MONTH(Table2[[#This Row],[Measurement Date]])</f>
        <v>12</v>
      </c>
      <c r="C99" s="3">
        <f>YEAR(Table2[[#This Row],[Measurement Date]])</f>
        <v>2013</v>
      </c>
      <c r="D99" s="3">
        <v>44</v>
      </c>
      <c r="E99" s="3">
        <v>2</v>
      </c>
      <c r="F99" t="s">
        <v>24</v>
      </c>
      <c r="G99" s="9" t="s">
        <v>30</v>
      </c>
      <c r="H99" t="s">
        <v>252</v>
      </c>
      <c r="I99" t="s">
        <v>126</v>
      </c>
      <c r="J99" s="15"/>
      <c r="K99" s="3">
        <v>11.6</v>
      </c>
      <c r="L99" s="25">
        <f>Table2[[#This Row],[Revised/New Efficiency (%)]]</f>
        <v>11.6</v>
      </c>
      <c r="M99" s="3">
        <v>0.5</v>
      </c>
      <c r="N99" s="12">
        <v>14250</v>
      </c>
      <c r="O99" s="3" t="s">
        <v>117</v>
      </c>
      <c r="P99" s="12">
        <v>198.5</v>
      </c>
      <c r="Q99" s="12"/>
      <c r="R99" s="3">
        <v>1.254</v>
      </c>
      <c r="T99" s="3">
        <v>66.2</v>
      </c>
      <c r="U99" s="3" t="s">
        <v>57</v>
      </c>
      <c r="V99" s="5"/>
      <c r="W99" s="5">
        <f>10*P99*R99*T99/(K99*N99)</f>
        <v>0.9968806896551724</v>
      </c>
      <c r="X99" s="18"/>
      <c r="Y99" t="s">
        <v>127</v>
      </c>
    </row>
    <row r="100" spans="1:25" ht="16" x14ac:dyDescent="0.2">
      <c r="A100" s="4">
        <v>41518</v>
      </c>
      <c r="B100" s="2">
        <f>MONTH(Table2[[#This Row],[Measurement Date]])</f>
        <v>9</v>
      </c>
      <c r="C100" s="3">
        <f>YEAR(Table2[[#This Row],[Measurement Date]])</f>
        <v>2013</v>
      </c>
      <c r="D100" s="3">
        <v>43</v>
      </c>
      <c r="E100" s="3">
        <v>2</v>
      </c>
      <c r="F100" t="s">
        <v>24</v>
      </c>
      <c r="G100" s="9" t="s">
        <v>58</v>
      </c>
      <c r="H100" t="s">
        <v>253</v>
      </c>
      <c r="I100" t="s">
        <v>116</v>
      </c>
      <c r="J100" s="15"/>
      <c r="K100" s="2">
        <v>10.9</v>
      </c>
      <c r="L100" s="25">
        <f>Table2[[#This Row],[Revised/New Efficiency (%)]]</f>
        <v>10.9</v>
      </c>
      <c r="M100" s="2">
        <v>0.4</v>
      </c>
      <c r="N100" s="12">
        <v>14305</v>
      </c>
      <c r="O100" s="3" t="s">
        <v>117</v>
      </c>
      <c r="P100" s="12">
        <v>224.3</v>
      </c>
      <c r="Q100" s="12"/>
      <c r="R100" s="3">
        <v>1.0149999999999999</v>
      </c>
      <c r="T100" s="3">
        <v>68.3</v>
      </c>
      <c r="U100" s="3" t="s">
        <v>100</v>
      </c>
      <c r="V100" s="5"/>
      <c r="W100" s="5">
        <f>10*P100*R100*T100/(K100*N100)</f>
        <v>0.99724452218862336</v>
      </c>
      <c r="X100" s="18"/>
      <c r="Y100" t="s">
        <v>118</v>
      </c>
    </row>
    <row r="101" spans="1:25" ht="16" x14ac:dyDescent="0.2">
      <c r="A101" s="4">
        <v>41791</v>
      </c>
      <c r="B101" s="2">
        <v>6</v>
      </c>
      <c r="C101" s="3">
        <v>2014</v>
      </c>
      <c r="D101" s="3">
        <v>45</v>
      </c>
      <c r="E101" s="3">
        <v>1</v>
      </c>
      <c r="F101" t="s">
        <v>120</v>
      </c>
      <c r="G101" s="9" t="s">
        <v>235</v>
      </c>
      <c r="H101" t="s">
        <v>175</v>
      </c>
      <c r="I101" t="s">
        <v>176</v>
      </c>
      <c r="J101" s="15"/>
      <c r="K101" s="17">
        <v>10</v>
      </c>
      <c r="L101" s="25">
        <f>K101</f>
        <v>10</v>
      </c>
      <c r="M101" s="3">
        <v>0.4</v>
      </c>
      <c r="N101" s="3">
        <v>24.19</v>
      </c>
      <c r="O101" s="3" t="s">
        <v>72</v>
      </c>
      <c r="P101" s="12"/>
      <c r="Q101" s="12"/>
      <c r="U101" s="3" t="s">
        <v>100</v>
      </c>
      <c r="V101" s="5"/>
      <c r="W101" s="5"/>
      <c r="X101" s="18"/>
    </row>
    <row r="102" spans="1:25" ht="16" x14ac:dyDescent="0.2">
      <c r="A102" s="4">
        <v>41671</v>
      </c>
      <c r="B102" s="2">
        <v>2</v>
      </c>
      <c r="C102" s="3">
        <v>2014</v>
      </c>
      <c r="D102" s="3">
        <v>44</v>
      </c>
      <c r="E102" s="3">
        <v>1</v>
      </c>
      <c r="F102" t="s">
        <v>91</v>
      </c>
      <c r="G102" s="9" t="s">
        <v>91</v>
      </c>
      <c r="H102" t="s">
        <v>178</v>
      </c>
      <c r="I102" t="s">
        <v>119</v>
      </c>
      <c r="J102" s="15"/>
      <c r="K102" s="3">
        <v>9.1</v>
      </c>
      <c r="L102" s="27">
        <f>K102</f>
        <v>9.1</v>
      </c>
      <c r="M102" s="3">
        <v>0.3</v>
      </c>
      <c r="N102" s="3">
        <v>25.04</v>
      </c>
      <c r="O102" s="3" t="s">
        <v>72</v>
      </c>
      <c r="P102" s="12"/>
      <c r="Q102" s="12"/>
      <c r="U102" s="3" t="s">
        <v>100</v>
      </c>
      <c r="V102" s="5"/>
      <c r="W102" s="5"/>
      <c r="X102" s="18"/>
    </row>
    <row r="103" spans="1:25" ht="17" customHeight="1" x14ac:dyDescent="0.2">
      <c r="A103" s="4">
        <v>41852</v>
      </c>
      <c r="B103" s="2">
        <v>8</v>
      </c>
      <c r="C103" s="3">
        <v>2014</v>
      </c>
      <c r="D103" s="3">
        <v>45</v>
      </c>
      <c r="E103" s="3">
        <v>1</v>
      </c>
      <c r="F103" t="s">
        <v>91</v>
      </c>
      <c r="G103" s="9" t="s">
        <v>91</v>
      </c>
      <c r="H103" t="s">
        <v>179</v>
      </c>
      <c r="I103" t="s">
        <v>119</v>
      </c>
      <c r="J103" s="15"/>
      <c r="K103" s="3">
        <v>9.5</v>
      </c>
      <c r="L103" s="27">
        <f>K103</f>
        <v>9.5</v>
      </c>
      <c r="M103" s="3">
        <v>0.3</v>
      </c>
      <c r="N103" s="3">
        <v>25.05</v>
      </c>
      <c r="O103" s="3" t="s">
        <v>72</v>
      </c>
      <c r="P103" s="12"/>
      <c r="Q103" s="12"/>
      <c r="U103" s="3" t="s">
        <v>100</v>
      </c>
      <c r="V103" s="5"/>
      <c r="W103" s="5"/>
      <c r="X103" s="18"/>
    </row>
    <row r="104" spans="1:25" ht="17" customHeight="1" x14ac:dyDescent="0.2">
      <c r="A104" s="4">
        <v>41730</v>
      </c>
      <c r="B104" s="2">
        <v>4</v>
      </c>
      <c r="C104" s="3">
        <v>2014</v>
      </c>
      <c r="D104" s="3">
        <v>44</v>
      </c>
      <c r="E104" s="3">
        <v>1</v>
      </c>
      <c r="F104" t="s">
        <v>24</v>
      </c>
      <c r="G104" s="9" t="s">
        <v>30</v>
      </c>
      <c r="H104" t="s">
        <v>187</v>
      </c>
      <c r="I104" t="s">
        <v>126</v>
      </c>
      <c r="J104" s="15"/>
      <c r="K104" s="3">
        <v>11.8</v>
      </c>
      <c r="L104" s="25">
        <f>K104</f>
        <v>11.8</v>
      </c>
      <c r="M104" s="3">
        <v>0.6</v>
      </c>
      <c r="N104" s="3">
        <v>40.26</v>
      </c>
      <c r="O104" s="3" t="s">
        <v>28</v>
      </c>
      <c r="P104" s="12"/>
      <c r="Q104" s="12"/>
      <c r="U104" s="3" t="s">
        <v>115</v>
      </c>
      <c r="V104" s="5"/>
      <c r="W104" s="5"/>
      <c r="X104" s="18"/>
    </row>
    <row r="105" spans="1:25" ht="17" customHeight="1" x14ac:dyDescent="0.2">
      <c r="A105" s="4">
        <v>41730</v>
      </c>
      <c r="B105" s="2">
        <f>MONTH(Table2[[#This Row],[Measurement Date]])</f>
        <v>4</v>
      </c>
      <c r="C105" s="3">
        <f>YEAR(Table2[[#This Row],[Measurement Date]])</f>
        <v>2014</v>
      </c>
      <c r="D105" s="3">
        <v>45</v>
      </c>
      <c r="E105" s="3">
        <v>1</v>
      </c>
      <c r="F105" t="s">
        <v>41</v>
      </c>
      <c r="G105" s="9" t="s">
        <v>47</v>
      </c>
      <c r="H105" t="s">
        <v>137</v>
      </c>
      <c r="I105" t="s">
        <v>138</v>
      </c>
      <c r="J105" s="15"/>
      <c r="K105" s="3">
        <v>21.1</v>
      </c>
      <c r="L105" s="25">
        <v>21.1</v>
      </c>
      <c r="M105" s="3">
        <v>0.4</v>
      </c>
      <c r="N105" s="3">
        <v>293.7</v>
      </c>
      <c r="O105" s="3" t="s">
        <v>28</v>
      </c>
      <c r="P105" s="12"/>
      <c r="Q105" s="12"/>
      <c r="U105" s="3" t="s">
        <v>29</v>
      </c>
      <c r="V105" s="5"/>
      <c r="W105" s="5"/>
      <c r="X105" s="18"/>
    </row>
    <row r="106" spans="1:25" ht="17" customHeight="1" x14ac:dyDescent="0.2">
      <c r="A106" s="4">
        <v>41640</v>
      </c>
      <c r="B106" s="2">
        <f>MONTH(Table2[[#This Row],[Measurement Date]])</f>
        <v>1</v>
      </c>
      <c r="C106" s="3">
        <f>YEAR(Table2[[#This Row],[Measurement Date]])</f>
        <v>2014</v>
      </c>
      <c r="D106" s="3">
        <v>44</v>
      </c>
      <c r="E106" s="3">
        <v>3</v>
      </c>
      <c r="F106" t="s">
        <v>35</v>
      </c>
      <c r="G106" s="9" t="s">
        <v>209</v>
      </c>
      <c r="H106" t="s">
        <v>128</v>
      </c>
      <c r="I106" t="s">
        <v>129</v>
      </c>
      <c r="J106" s="15"/>
      <c r="K106" s="3">
        <v>16.600000000000001</v>
      </c>
      <c r="L106" s="25">
        <f>Table2[[#This Row],[Revised/New Efficiency (%)]]</f>
        <v>16.600000000000001</v>
      </c>
      <c r="M106" s="3">
        <v>0.8</v>
      </c>
      <c r="N106" s="12">
        <v>660.3</v>
      </c>
      <c r="O106" s="3" t="s">
        <v>28</v>
      </c>
      <c r="P106" s="12">
        <v>26.7</v>
      </c>
      <c r="Q106" s="12"/>
      <c r="R106" s="3">
        <v>0.59079999999999999</v>
      </c>
      <c r="T106" s="3">
        <v>69.5</v>
      </c>
      <c r="U106" s="3" t="s">
        <v>29</v>
      </c>
      <c r="V106" s="5"/>
      <c r="W106" s="5">
        <f>10*P106*R106*T106/(K106*N106)</f>
        <v>1.0002007302266767</v>
      </c>
      <c r="X106" s="18"/>
      <c r="Y106" t="s">
        <v>213</v>
      </c>
    </row>
    <row r="107" spans="1:25" ht="17" customHeight="1" x14ac:dyDescent="0.2">
      <c r="A107" s="4">
        <v>41760</v>
      </c>
      <c r="B107" s="2">
        <f>MONTH(Table2[[#This Row],[Measurement Date]])</f>
        <v>5</v>
      </c>
      <c r="C107" s="3">
        <f>YEAR(Table2[[#This Row],[Measurement Date]])</f>
        <v>2014</v>
      </c>
      <c r="D107" s="3">
        <v>45</v>
      </c>
      <c r="E107" s="3">
        <v>2</v>
      </c>
      <c r="F107" t="s">
        <v>91</v>
      </c>
      <c r="G107" s="9" t="s">
        <v>91</v>
      </c>
      <c r="H107" t="s">
        <v>136</v>
      </c>
      <c r="I107" t="s">
        <v>119</v>
      </c>
      <c r="J107" s="15"/>
      <c r="K107" s="3">
        <v>8.6999999999999993</v>
      </c>
      <c r="L107" s="25">
        <f>Table2[[#This Row],[Revised/New Efficiency (%)]]</f>
        <v>8.6999999999999993</v>
      </c>
      <c r="M107" s="3">
        <v>0.3</v>
      </c>
      <c r="N107" s="12">
        <v>802</v>
      </c>
      <c r="O107" s="3" t="s">
        <v>72</v>
      </c>
      <c r="P107" s="12">
        <v>17.47</v>
      </c>
      <c r="Q107" s="12"/>
      <c r="R107" s="3">
        <v>0.56899999999999995</v>
      </c>
      <c r="T107" s="3">
        <v>70.400000000000006</v>
      </c>
      <c r="U107" s="3" t="s">
        <v>100</v>
      </c>
      <c r="V107" s="5"/>
      <c r="W107" s="5">
        <f>10*P107*R107*T107/(K107*N107)</f>
        <v>1.0029613781637858</v>
      </c>
      <c r="X107" s="30"/>
      <c r="Y107" t="s">
        <v>94</v>
      </c>
    </row>
    <row r="108" spans="1:25" ht="17" customHeight="1" x14ac:dyDescent="0.2">
      <c r="A108" s="4">
        <v>41791</v>
      </c>
      <c r="B108" s="2">
        <f>MONTH(Table2[[#This Row],[Measurement Date]])</f>
        <v>6</v>
      </c>
      <c r="C108" s="3">
        <f>YEAR(Table2[[#This Row],[Measurement Date]])</f>
        <v>2014</v>
      </c>
      <c r="D108" s="3">
        <v>45</v>
      </c>
      <c r="E108" s="3">
        <v>2</v>
      </c>
      <c r="F108" t="s">
        <v>35</v>
      </c>
      <c r="G108" s="9" t="s">
        <v>209</v>
      </c>
      <c r="H108" t="s">
        <v>130</v>
      </c>
      <c r="I108" t="s">
        <v>131</v>
      </c>
      <c r="J108" s="15"/>
      <c r="K108" s="3">
        <v>17.5</v>
      </c>
      <c r="L108" s="25">
        <f>Table2[[#This Row],[Revised/New Efficiency (%)]]</f>
        <v>17.5</v>
      </c>
      <c r="M108" s="3">
        <v>0.5</v>
      </c>
      <c r="N108" s="12">
        <v>808</v>
      </c>
      <c r="O108" s="3" t="s">
        <v>72</v>
      </c>
      <c r="P108" s="12">
        <v>47.6</v>
      </c>
      <c r="Q108" s="12"/>
      <c r="R108" s="3">
        <v>0.40799999999999997</v>
      </c>
      <c r="T108" s="3">
        <v>72.8</v>
      </c>
      <c r="U108" s="3" t="s">
        <v>100</v>
      </c>
      <c r="V108" s="5"/>
      <c r="W108" s="5">
        <f>10*P108*R108*T108/(K108*N108)</f>
        <v>0.99988277227722766</v>
      </c>
      <c r="X108" s="18"/>
    </row>
    <row r="109" spans="1:25" ht="17" customHeight="1" x14ac:dyDescent="0.2">
      <c r="A109" s="4">
        <v>41760</v>
      </c>
      <c r="B109" s="2">
        <f>MONTH(Table2[[#This Row],[Measurement Date]])</f>
        <v>5</v>
      </c>
      <c r="C109" s="3">
        <f>YEAR(Table2[[#This Row],[Measurement Date]])</f>
        <v>2014</v>
      </c>
      <c r="D109" s="2">
        <v>45</v>
      </c>
      <c r="E109" s="3">
        <v>4</v>
      </c>
      <c r="F109" t="s">
        <v>103</v>
      </c>
      <c r="G109" t="s">
        <v>132</v>
      </c>
      <c r="H109" t="s">
        <v>133</v>
      </c>
      <c r="I109" t="s">
        <v>134</v>
      </c>
      <c r="J109"/>
      <c r="K109" s="3">
        <v>36.700000000000003</v>
      </c>
      <c r="L109" s="26">
        <f>Table2[[#This Row],[Revised/New Efficiency (%)]]</f>
        <v>36.700000000000003</v>
      </c>
      <c r="M109" s="3">
        <v>2.6</v>
      </c>
      <c r="N109" s="12">
        <v>829.6</v>
      </c>
      <c r="O109" s="3" t="s">
        <v>28</v>
      </c>
      <c r="P109" s="12"/>
      <c r="Q109" s="12"/>
      <c r="T109" s="23"/>
      <c r="U109" s="3" t="s">
        <v>115</v>
      </c>
      <c r="V109" s="5"/>
      <c r="W109" s="5"/>
      <c r="X109" s="18"/>
      <c r="Y109" t="s">
        <v>135</v>
      </c>
    </row>
    <row r="110" spans="1:25" ht="17" customHeight="1" x14ac:dyDescent="0.2">
      <c r="A110" s="4">
        <v>41671</v>
      </c>
      <c r="B110" s="2">
        <f>MONTH(Table2[[#This Row],[Measurement Date]])</f>
        <v>2</v>
      </c>
      <c r="C110" s="3">
        <f>YEAR(Table2[[#This Row],[Measurement Date]])</f>
        <v>2014</v>
      </c>
      <c r="D110" s="3">
        <v>44</v>
      </c>
      <c r="E110" s="3">
        <v>2</v>
      </c>
      <c r="F110" t="s">
        <v>35</v>
      </c>
      <c r="G110" s="9" t="s">
        <v>36</v>
      </c>
      <c r="H110" t="s">
        <v>36</v>
      </c>
      <c r="I110" t="s">
        <v>110</v>
      </c>
      <c r="J110" s="15"/>
      <c r="K110" s="3">
        <v>17.5</v>
      </c>
      <c r="L110" s="25">
        <f>Table2[[#This Row],[Revised/New Efficiency (%)]]</f>
        <v>17.5</v>
      </c>
      <c r="M110" s="3">
        <v>0.7</v>
      </c>
      <c r="N110" s="12">
        <v>7021</v>
      </c>
      <c r="O110" s="3" t="s">
        <v>28</v>
      </c>
      <c r="P110" s="12">
        <v>103.1</v>
      </c>
      <c r="Q110" s="12"/>
      <c r="R110" s="3">
        <v>1.5529999999999999</v>
      </c>
      <c r="T110" s="3">
        <v>76.599999999999994</v>
      </c>
      <c r="U110" s="3" t="s">
        <v>29</v>
      </c>
      <c r="V110" s="5"/>
      <c r="W110" s="5">
        <f>10*P110*R110*T110/(K110*N110)</f>
        <v>0.99820989114289782</v>
      </c>
      <c r="X110" s="18"/>
    </row>
    <row r="111" spans="1:25" ht="17" customHeight="1" x14ac:dyDescent="0.2">
      <c r="A111" s="4">
        <v>41791</v>
      </c>
      <c r="B111" s="2">
        <f>MONTH(Table2[[#This Row],[Measurement Date]])</f>
        <v>6</v>
      </c>
      <c r="C111" s="3">
        <f>YEAR(Table2[[#This Row],[Measurement Date]])</f>
        <v>2014</v>
      </c>
      <c r="D111" s="3">
        <v>45</v>
      </c>
      <c r="E111" s="3">
        <v>2</v>
      </c>
      <c r="F111" t="s">
        <v>24</v>
      </c>
      <c r="G111" s="9" t="s">
        <v>30</v>
      </c>
      <c r="H111" t="s">
        <v>252</v>
      </c>
      <c r="I111" t="s">
        <v>126</v>
      </c>
      <c r="J111" s="15"/>
      <c r="K111" s="3">
        <v>12.2</v>
      </c>
      <c r="L111" s="25">
        <f>Table2[[#This Row],[Revised/New Efficiency (%)]]</f>
        <v>12.2</v>
      </c>
      <c r="M111" s="3">
        <v>0.3</v>
      </c>
      <c r="N111" s="12">
        <v>14322</v>
      </c>
      <c r="O111" s="3" t="s">
        <v>117</v>
      </c>
      <c r="P111" s="12">
        <v>202.1</v>
      </c>
      <c r="Q111" s="12"/>
      <c r="R111" s="3">
        <v>1.2609999999999999</v>
      </c>
      <c r="T111" s="3">
        <v>68.8</v>
      </c>
      <c r="U111" s="3" t="s">
        <v>57</v>
      </c>
      <c r="V111" s="5"/>
      <c r="W111" s="5">
        <f>10*P111*R111*T111/(K111*N111)</f>
        <v>1.003474494129174</v>
      </c>
      <c r="X111" s="18"/>
      <c r="Y111" t="s">
        <v>118</v>
      </c>
    </row>
    <row r="112" spans="1:25" ht="17" customHeight="1" x14ac:dyDescent="0.2">
      <c r="A112" s="4">
        <v>41883</v>
      </c>
      <c r="B112" s="2">
        <f>MONTH(Table2[[#This Row],[Measurement Date]])</f>
        <v>9</v>
      </c>
      <c r="C112" s="3">
        <f>YEAR(Table2[[#This Row],[Measurement Date]])</f>
        <v>2014</v>
      </c>
      <c r="D112" s="3">
        <v>46</v>
      </c>
      <c r="E112" s="3">
        <v>2</v>
      </c>
      <c r="F112" t="s">
        <v>24</v>
      </c>
      <c r="G112" s="9" t="s">
        <v>30</v>
      </c>
      <c r="H112" t="s">
        <v>252</v>
      </c>
      <c r="I112" t="s">
        <v>126</v>
      </c>
      <c r="J112" s="15"/>
      <c r="K112" s="3">
        <v>12.3</v>
      </c>
      <c r="L112" s="25">
        <f>Table2[[#This Row],[Revised/New Efficiency (%)]]</f>
        <v>12.3</v>
      </c>
      <c r="M112" s="3">
        <v>0.3</v>
      </c>
      <c r="N112" s="12">
        <v>14322</v>
      </c>
      <c r="O112" s="3" t="s">
        <v>117</v>
      </c>
      <c r="P112" s="12">
        <v>280.10000000000002</v>
      </c>
      <c r="Q112" s="12" t="s">
        <v>113</v>
      </c>
      <c r="R112" s="3">
        <v>0.90200000000000002</v>
      </c>
      <c r="T112" s="3">
        <v>69.900000000000006</v>
      </c>
      <c r="U112" s="3" t="s">
        <v>57</v>
      </c>
      <c r="V112" s="5"/>
      <c r="W112" s="5">
        <f>10*P112*R112*T112/(K112*N112)</f>
        <v>1.0025084485407065</v>
      </c>
      <c r="X112" s="18"/>
      <c r="Y112" t="s">
        <v>139</v>
      </c>
    </row>
    <row r="113" spans="1:25" ht="17" customHeight="1" x14ac:dyDescent="0.2">
      <c r="A113" s="32">
        <v>41944</v>
      </c>
      <c r="B113" s="2">
        <f>MONTH(A113)</f>
        <v>11</v>
      </c>
      <c r="C113" s="3">
        <f>YEAR(Table2[[#This Row],[Measurement Date]])</f>
        <v>2014</v>
      </c>
      <c r="D113" s="3">
        <v>45</v>
      </c>
      <c r="E113" s="33">
        <v>4</v>
      </c>
      <c r="F113" t="s">
        <v>144</v>
      </c>
      <c r="G113" t="s">
        <v>261</v>
      </c>
      <c r="H113" t="s">
        <v>262</v>
      </c>
      <c r="I113" s="34" t="s">
        <v>49</v>
      </c>
      <c r="J113" s="35"/>
      <c r="K113" s="35">
        <v>40.400000000000006</v>
      </c>
      <c r="L113" s="36">
        <v>40.4</v>
      </c>
      <c r="M113" s="35">
        <v>2.8000000000000003</v>
      </c>
      <c r="N113" s="37">
        <v>287</v>
      </c>
      <c r="O113" s="38" t="s">
        <v>28</v>
      </c>
      <c r="P113" s="3" t="s">
        <v>113</v>
      </c>
      <c r="Q113" s="3" t="s">
        <v>113</v>
      </c>
      <c r="R113" s="3" t="s">
        <v>113</v>
      </c>
      <c r="S113" s="3" t="s">
        <v>113</v>
      </c>
      <c r="T113" s="3" t="s">
        <v>113</v>
      </c>
      <c r="U113" s="2" t="s">
        <v>29</v>
      </c>
      <c r="W113" s="5"/>
      <c r="X113" s="25"/>
    </row>
    <row r="114" spans="1:25" ht="17" customHeight="1" x14ac:dyDescent="0.2">
      <c r="A114" s="4">
        <v>42036</v>
      </c>
      <c r="B114" s="2">
        <v>2</v>
      </c>
      <c r="C114" s="3">
        <v>2015</v>
      </c>
      <c r="D114" s="3">
        <v>46</v>
      </c>
      <c r="E114" s="3">
        <v>1</v>
      </c>
      <c r="F114" t="s">
        <v>91</v>
      </c>
      <c r="G114" s="9" t="s">
        <v>91</v>
      </c>
      <c r="H114" t="s">
        <v>180</v>
      </c>
      <c r="I114" t="s">
        <v>119</v>
      </c>
      <c r="J114" s="15"/>
      <c r="K114" s="3">
        <v>9.6999999999999993</v>
      </c>
      <c r="L114" s="27">
        <f>K114</f>
        <v>9.6999999999999993</v>
      </c>
      <c r="M114" s="3">
        <v>0.3</v>
      </c>
      <c r="N114" s="3">
        <v>26.14</v>
      </c>
      <c r="O114" s="3" t="s">
        <v>72</v>
      </c>
      <c r="P114" s="12"/>
      <c r="Q114" s="12"/>
      <c r="U114" s="3" t="s">
        <v>100</v>
      </c>
      <c r="V114" s="5"/>
      <c r="W114" s="5"/>
      <c r="X114" s="18"/>
    </row>
    <row r="115" spans="1:25" ht="17" customHeight="1" x14ac:dyDescent="0.2">
      <c r="A115" s="4">
        <v>42036</v>
      </c>
      <c r="B115" s="2">
        <v>2</v>
      </c>
      <c r="C115" s="3">
        <v>2015</v>
      </c>
      <c r="D115" s="3">
        <v>46</v>
      </c>
      <c r="E115" s="3">
        <v>1</v>
      </c>
      <c r="F115" t="s">
        <v>120</v>
      </c>
      <c r="G115" t="s">
        <v>120</v>
      </c>
      <c r="H115" t="s">
        <v>159</v>
      </c>
      <c r="I115" t="s">
        <v>122</v>
      </c>
      <c r="J115" s="15"/>
      <c r="K115" s="3">
        <v>10.7</v>
      </c>
      <c r="L115" s="25">
        <f>K115</f>
        <v>10.7</v>
      </c>
      <c r="M115" s="3">
        <v>0.4</v>
      </c>
      <c r="N115" s="3">
        <v>26.55</v>
      </c>
      <c r="O115" s="3" t="s">
        <v>72</v>
      </c>
      <c r="P115" s="12"/>
      <c r="Q115" s="12"/>
      <c r="U115" s="3" t="s">
        <v>100</v>
      </c>
      <c r="V115" s="5"/>
      <c r="W115" s="5"/>
      <c r="X115" s="18"/>
    </row>
    <row r="116" spans="1:25" ht="17" customHeight="1" x14ac:dyDescent="0.2">
      <c r="A116" s="4">
        <v>42095</v>
      </c>
      <c r="B116" s="2">
        <f>MONTH(Table2[[#This Row],[Measurement Date]])</f>
        <v>4</v>
      </c>
      <c r="C116" s="3">
        <f>YEAR(Table2[[#This Row],[Measurement Date]])</f>
        <v>2015</v>
      </c>
      <c r="D116" s="3">
        <v>46</v>
      </c>
      <c r="E116" s="3">
        <v>4</v>
      </c>
      <c r="F116" t="s">
        <v>103</v>
      </c>
      <c r="G116" t="s">
        <v>132</v>
      </c>
      <c r="H116" t="s">
        <v>140</v>
      </c>
      <c r="I116" t="s">
        <v>134</v>
      </c>
      <c r="J116" s="15"/>
      <c r="K116" s="3">
        <v>38.9</v>
      </c>
      <c r="L116" s="25">
        <f>Table2[[#This Row],[Revised/New Efficiency (%)]]</f>
        <v>38.9</v>
      </c>
      <c r="M116" s="3">
        <v>2.5</v>
      </c>
      <c r="N116" s="12">
        <v>812.3</v>
      </c>
      <c r="O116" s="3" t="s">
        <v>28</v>
      </c>
      <c r="P116" s="12"/>
      <c r="Q116" s="12"/>
      <c r="T116" s="7"/>
      <c r="U116" s="3" t="s">
        <v>115</v>
      </c>
      <c r="V116" s="5"/>
      <c r="W116" s="5"/>
      <c r="X116" s="18"/>
      <c r="Y116" t="s">
        <v>141</v>
      </c>
    </row>
    <row r="117" spans="1:25" ht="17" customHeight="1" x14ac:dyDescent="0.2">
      <c r="A117" s="4">
        <v>42095</v>
      </c>
      <c r="B117" s="2">
        <f>MONTH(Table2[[#This Row],[Measurement Date]])</f>
        <v>4</v>
      </c>
      <c r="C117" s="3">
        <f>YEAR(Table2[[#This Row],[Measurement Date]])</f>
        <v>2015</v>
      </c>
      <c r="D117" s="3">
        <v>47</v>
      </c>
      <c r="E117" s="3">
        <v>2</v>
      </c>
      <c r="F117" t="s">
        <v>35</v>
      </c>
      <c r="G117" s="9" t="s">
        <v>36</v>
      </c>
      <c r="H117" t="s">
        <v>36</v>
      </c>
      <c r="I117" t="s">
        <v>110</v>
      </c>
      <c r="J117" s="15"/>
      <c r="K117" s="3">
        <v>18.600000000000001</v>
      </c>
      <c r="L117" s="25">
        <f>Table2[[#This Row],[Revised/New Efficiency (%)]]</f>
        <v>18.600000000000001</v>
      </c>
      <c r="M117" s="3">
        <v>0.6</v>
      </c>
      <c r="N117" s="12">
        <v>7038.8</v>
      </c>
      <c r="O117" s="3" t="s">
        <v>28</v>
      </c>
      <c r="P117" s="12">
        <v>110.6</v>
      </c>
      <c r="Q117" s="12" t="s">
        <v>113</v>
      </c>
      <c r="R117" s="3">
        <v>1.5329999999999999</v>
      </c>
      <c r="T117" s="3">
        <v>74.2</v>
      </c>
      <c r="U117" s="3" t="s">
        <v>29</v>
      </c>
      <c r="V117" s="5"/>
      <c r="W117" s="29">
        <f>10*P117*R117*T117/(K117*N117)</f>
        <v>0.96092527685254248</v>
      </c>
      <c r="X117" s="18"/>
    </row>
    <row r="118" spans="1:25" ht="17" customHeight="1" x14ac:dyDescent="0.2">
      <c r="A118" s="4">
        <v>42156</v>
      </c>
      <c r="B118" s="2">
        <f>MONTH(Table2[[#This Row],[Measurement Date]])</f>
        <v>6</v>
      </c>
      <c r="C118" s="3">
        <f>YEAR(Table2[[#This Row],[Measurement Date]])</f>
        <v>2015</v>
      </c>
      <c r="D118" s="3">
        <v>47</v>
      </c>
      <c r="E118" s="3">
        <v>2</v>
      </c>
      <c r="F118" t="s">
        <v>41</v>
      </c>
      <c r="G118" s="9" t="s">
        <v>65</v>
      </c>
      <c r="H118" t="s">
        <v>255</v>
      </c>
      <c r="I118" t="s">
        <v>143</v>
      </c>
      <c r="J118" s="15"/>
      <c r="K118" s="3">
        <v>19.2</v>
      </c>
      <c r="L118" s="25">
        <f>Table2[[#This Row],[Revised/New Efficiency (%)]]</f>
        <v>19.2</v>
      </c>
      <c r="M118" s="3">
        <v>0.4</v>
      </c>
      <c r="N118" s="12">
        <v>15126.5</v>
      </c>
      <c r="O118" s="3" t="s">
        <v>28</v>
      </c>
      <c r="P118" s="12">
        <v>77.930000000000007</v>
      </c>
      <c r="Q118" s="12" t="s">
        <v>113</v>
      </c>
      <c r="R118" s="3">
        <v>4.726</v>
      </c>
      <c r="T118" s="3">
        <v>78.930000000000007</v>
      </c>
      <c r="U118" s="3" t="s">
        <v>115</v>
      </c>
      <c r="V118" s="5"/>
      <c r="W118" s="5">
        <f>10*P118*R118*T118/(K118*N118)</f>
        <v>1.0009233387804517</v>
      </c>
      <c r="X118" s="18"/>
    </row>
    <row r="119" spans="1:25" ht="17" customHeight="1" x14ac:dyDescent="0.2">
      <c r="A119" s="4">
        <v>42339</v>
      </c>
      <c r="B119" s="2">
        <f>MONTH(Table2[[#This Row],[Measurement Date]])</f>
        <v>12</v>
      </c>
      <c r="C119" s="3">
        <f>YEAR(Table2[[#This Row],[Measurement Date]])</f>
        <v>2015</v>
      </c>
      <c r="D119" s="3">
        <v>48</v>
      </c>
      <c r="E119" s="3">
        <v>2</v>
      </c>
      <c r="F119" t="s">
        <v>41</v>
      </c>
      <c r="G119" s="9" t="s">
        <v>65</v>
      </c>
      <c r="H119" t="s">
        <v>255</v>
      </c>
      <c r="I119" t="s">
        <v>151</v>
      </c>
      <c r="J119" s="15"/>
      <c r="K119" s="3">
        <v>19.5</v>
      </c>
      <c r="L119" s="25">
        <f>Table2[[#This Row],[Revised/New Efficiency (%)]]</f>
        <v>19.5</v>
      </c>
      <c r="M119" s="3">
        <v>0.4</v>
      </c>
      <c r="N119" s="12">
        <v>15349</v>
      </c>
      <c r="O119" s="3" t="s">
        <v>28</v>
      </c>
      <c r="P119" s="12">
        <v>41.53</v>
      </c>
      <c r="Q119" s="12" t="s">
        <v>113</v>
      </c>
      <c r="R119" s="3">
        <v>9.2989999999999995</v>
      </c>
      <c r="T119" s="3">
        <v>77.400000000000006</v>
      </c>
      <c r="U119" s="3" t="s">
        <v>115</v>
      </c>
      <c r="V119" s="5"/>
      <c r="W119" s="5">
        <f>10*P119*R119*T119/(K119*N119)</f>
        <v>0.99867560662934707</v>
      </c>
      <c r="X119" s="18"/>
    </row>
    <row r="120" spans="1:25" ht="17" customHeight="1" x14ac:dyDescent="0.2">
      <c r="A120" s="4">
        <v>42156</v>
      </c>
      <c r="B120" s="2">
        <f>MONTH(Table2[[#This Row],[Measurement Date]])</f>
        <v>6</v>
      </c>
      <c r="C120" s="3">
        <f>YEAR(Table2[[#This Row],[Measurement Date]])</f>
        <v>2015</v>
      </c>
      <c r="D120" s="3">
        <v>47</v>
      </c>
      <c r="E120" s="3">
        <v>2</v>
      </c>
      <c r="F120" t="s">
        <v>41</v>
      </c>
      <c r="G120" s="9" t="s">
        <v>62</v>
      </c>
      <c r="H120" t="s">
        <v>256</v>
      </c>
      <c r="I120" t="s">
        <v>90</v>
      </c>
      <c r="J120" s="15"/>
      <c r="K120" s="3">
        <v>22.8</v>
      </c>
      <c r="L120" s="25">
        <f>Table2[[#This Row],[Revised/New Efficiency (%)]]</f>
        <v>22.8</v>
      </c>
      <c r="M120" s="3">
        <v>0.6</v>
      </c>
      <c r="N120" s="12">
        <v>15738.9</v>
      </c>
      <c r="O120" s="3" t="s">
        <v>28</v>
      </c>
      <c r="P120" s="12">
        <v>69.36</v>
      </c>
      <c r="Q120" s="12" t="s">
        <v>113</v>
      </c>
      <c r="R120" s="3">
        <v>6.4589999999999996</v>
      </c>
      <c r="T120" s="14" t="s">
        <v>142</v>
      </c>
      <c r="U120" s="3" t="s">
        <v>29</v>
      </c>
      <c r="V120" s="5"/>
      <c r="W120" s="5">
        <f>10*P120*R120*T120/(K120*N120)</f>
        <v>0.99874618402743998</v>
      </c>
      <c r="X120" s="18"/>
    </row>
    <row r="121" spans="1:25" ht="17" customHeight="1" x14ac:dyDescent="0.2">
      <c r="A121" s="32">
        <v>42186</v>
      </c>
      <c r="B121" s="2">
        <f>MONTH(A121)</f>
        <v>7</v>
      </c>
      <c r="C121" s="3">
        <f>YEAR(Table2[[#This Row],[Measurement Date]])</f>
        <v>2015</v>
      </c>
      <c r="D121" s="3">
        <v>47</v>
      </c>
      <c r="E121" s="33">
        <v>4</v>
      </c>
      <c r="F121" t="s">
        <v>103</v>
      </c>
      <c r="G121" t="s">
        <v>258</v>
      </c>
      <c r="H121" t="s">
        <v>259</v>
      </c>
      <c r="I121" s="34" t="s">
        <v>134</v>
      </c>
      <c r="J121" s="35"/>
      <c r="K121" s="35">
        <v>43.4</v>
      </c>
      <c r="L121" s="36">
        <v>43.4</v>
      </c>
      <c r="M121" s="35">
        <v>2.4</v>
      </c>
      <c r="N121" s="37">
        <v>18.2</v>
      </c>
      <c r="O121" s="38" t="s">
        <v>28</v>
      </c>
      <c r="P121" s="39" t="s">
        <v>113</v>
      </c>
      <c r="Q121" s="39" t="s">
        <v>113</v>
      </c>
      <c r="R121" s="3" t="s">
        <v>113</v>
      </c>
      <c r="S121" s="37" t="s">
        <v>113</v>
      </c>
      <c r="T121" s="3" t="s">
        <v>113</v>
      </c>
      <c r="U121" s="3" t="s">
        <v>115</v>
      </c>
      <c r="W121" s="5"/>
      <c r="X121" s="25"/>
    </row>
    <row r="122" spans="1:25" ht="17" customHeight="1" x14ac:dyDescent="0.2">
      <c r="A122" s="4">
        <v>42461</v>
      </c>
      <c r="B122" s="2">
        <v>4</v>
      </c>
      <c r="C122" s="3">
        <v>2016</v>
      </c>
      <c r="D122" s="3">
        <v>48</v>
      </c>
      <c r="E122" s="3">
        <v>1</v>
      </c>
      <c r="F122" t="s">
        <v>144</v>
      </c>
      <c r="G122" s="9" t="s">
        <v>240</v>
      </c>
      <c r="H122" t="s">
        <v>181</v>
      </c>
      <c r="I122" t="s">
        <v>182</v>
      </c>
      <c r="J122" s="15"/>
      <c r="K122" s="3">
        <v>34.5</v>
      </c>
      <c r="L122" s="25">
        <f>K122</f>
        <v>34.5</v>
      </c>
      <c r="M122" s="13">
        <v>2</v>
      </c>
      <c r="N122" s="3">
        <v>27.83</v>
      </c>
      <c r="O122" s="3" t="s">
        <v>28</v>
      </c>
      <c r="P122" s="12"/>
      <c r="Q122" s="12"/>
      <c r="U122" s="3" t="s">
        <v>29</v>
      </c>
      <c r="V122" s="5"/>
      <c r="W122" s="5"/>
      <c r="X122" s="18"/>
    </row>
    <row r="123" spans="1:25" ht="17" customHeight="1" x14ac:dyDescent="0.2">
      <c r="A123" s="4">
        <v>42614</v>
      </c>
      <c r="B123" s="2">
        <v>9</v>
      </c>
      <c r="C123" s="3">
        <v>2016</v>
      </c>
      <c r="D123" s="3">
        <v>49</v>
      </c>
      <c r="E123" s="3">
        <v>1</v>
      </c>
      <c r="F123" t="s">
        <v>158</v>
      </c>
      <c r="G123" s="9" t="s">
        <v>158</v>
      </c>
      <c r="H123" t="s">
        <v>185</v>
      </c>
      <c r="I123" t="s">
        <v>186</v>
      </c>
      <c r="J123" s="15"/>
      <c r="K123" s="3">
        <v>12.1</v>
      </c>
      <c r="L123" s="25">
        <f>K123</f>
        <v>12.1</v>
      </c>
      <c r="M123" s="3">
        <v>0.6</v>
      </c>
      <c r="N123" s="3">
        <v>36.130000000000003</v>
      </c>
      <c r="O123" s="3" t="s">
        <v>72</v>
      </c>
      <c r="P123" s="12"/>
      <c r="Q123" s="12"/>
      <c r="U123" s="3" t="s">
        <v>100</v>
      </c>
      <c r="V123" s="5"/>
      <c r="W123" s="5"/>
      <c r="X123" s="18"/>
    </row>
    <row r="124" spans="1:25" ht="17" customHeight="1" x14ac:dyDescent="0.2">
      <c r="A124" s="4">
        <v>42461</v>
      </c>
      <c r="B124" s="2">
        <f>MONTH(Table2[[#This Row],[Measurement Date]])</f>
        <v>4</v>
      </c>
      <c r="C124" s="3">
        <f>YEAR(Table2[[#This Row],[Measurement Date]])</f>
        <v>2016</v>
      </c>
      <c r="D124" s="3">
        <v>48</v>
      </c>
      <c r="E124" s="3">
        <v>4</v>
      </c>
      <c r="F124" t="s">
        <v>144</v>
      </c>
      <c r="G124" s="9" t="s">
        <v>240</v>
      </c>
      <c r="H124" t="s">
        <v>145</v>
      </c>
      <c r="I124" t="s">
        <v>49</v>
      </c>
      <c r="J124" s="15"/>
      <c r="K124" s="3">
        <v>40.6</v>
      </c>
      <c r="L124" s="25">
        <f>Table2[[#This Row],[Revised/New Efficiency (%)]]</f>
        <v>40.6</v>
      </c>
      <c r="M124" s="13">
        <v>2</v>
      </c>
      <c r="N124" s="12">
        <v>287</v>
      </c>
      <c r="O124" s="3" t="s">
        <v>28</v>
      </c>
      <c r="P124" s="12"/>
      <c r="Q124" s="12"/>
      <c r="T124" s="7"/>
      <c r="U124" s="3" t="s">
        <v>29</v>
      </c>
      <c r="V124" s="5"/>
      <c r="W124" s="5"/>
      <c r="X124" s="18"/>
      <c r="Y124" t="s">
        <v>141</v>
      </c>
    </row>
    <row r="125" spans="1:25" ht="17" customHeight="1" x14ac:dyDescent="0.2">
      <c r="A125" s="4">
        <v>42675</v>
      </c>
      <c r="B125" s="2">
        <f>MONTH(Table2[[#This Row],[Measurement Date]])</f>
        <v>11</v>
      </c>
      <c r="C125" s="3">
        <f>YEAR(Table2[[#This Row],[Measurement Date]])</f>
        <v>2016</v>
      </c>
      <c r="D125" s="3">
        <v>50</v>
      </c>
      <c r="E125" s="3">
        <v>3</v>
      </c>
      <c r="F125" t="s">
        <v>103</v>
      </c>
      <c r="G125" s="9" t="s">
        <v>104</v>
      </c>
      <c r="H125" t="s">
        <v>105</v>
      </c>
      <c r="I125" t="s">
        <v>106</v>
      </c>
      <c r="J125" s="15"/>
      <c r="K125" s="3">
        <v>24.8</v>
      </c>
      <c r="L125" s="25">
        <f>Table2[[#This Row],[Revised/New Efficiency (%)]]</f>
        <v>24.8</v>
      </c>
      <c r="M125" s="3">
        <v>0.5</v>
      </c>
      <c r="N125" s="12">
        <v>865.3</v>
      </c>
      <c r="O125" s="3" t="s">
        <v>28</v>
      </c>
      <c r="P125" s="12">
        <v>11.07</v>
      </c>
      <c r="Q125" s="12"/>
      <c r="R125" s="3">
        <v>2.2879999999999998</v>
      </c>
      <c r="T125" s="3">
        <v>84.7</v>
      </c>
      <c r="U125" s="3" t="s">
        <v>29</v>
      </c>
      <c r="V125" s="5"/>
      <c r="W125" s="5">
        <f>10*P125*R125*T125/(K125*N125)</f>
        <v>0.99969763982657511</v>
      </c>
      <c r="X125" s="18"/>
    </row>
    <row r="126" spans="1:25" ht="17" customHeight="1" x14ac:dyDescent="0.2">
      <c r="A126" s="4">
        <v>42401</v>
      </c>
      <c r="B126" s="2">
        <f>MONTH(Table2[[#This Row],[Measurement Date]])</f>
        <v>2</v>
      </c>
      <c r="C126" s="3">
        <f>YEAR(Table2[[#This Row],[Measurement Date]])</f>
        <v>2016</v>
      </c>
      <c r="D126" s="3">
        <v>48</v>
      </c>
      <c r="E126" s="3">
        <v>2</v>
      </c>
      <c r="F126" t="s">
        <v>103</v>
      </c>
      <c r="G126" s="9" t="s">
        <v>146</v>
      </c>
      <c r="H126" t="s">
        <v>147</v>
      </c>
      <c r="I126" t="s">
        <v>122</v>
      </c>
      <c r="J126" s="15"/>
      <c r="K126" s="3">
        <v>31.2</v>
      </c>
      <c r="L126" s="25">
        <f>Table2[[#This Row],[Revised/New Efficiency (%)]]</f>
        <v>31.2</v>
      </c>
      <c r="M126" s="3">
        <v>1.2</v>
      </c>
      <c r="N126" s="12">
        <v>968</v>
      </c>
      <c r="O126" s="3" t="s">
        <v>72</v>
      </c>
      <c r="P126" s="12">
        <v>23.95</v>
      </c>
      <c r="Q126" s="12"/>
      <c r="R126" s="3">
        <v>1.506</v>
      </c>
      <c r="T126" s="2">
        <v>83.6</v>
      </c>
      <c r="U126" s="3" t="s">
        <v>100</v>
      </c>
      <c r="V126" s="5"/>
      <c r="W126" s="5">
        <f>10*P126*R126*T126/(K126*N126)</f>
        <v>0.99840515734265733</v>
      </c>
      <c r="X126" s="18"/>
      <c r="Y126" t="s">
        <v>148</v>
      </c>
    </row>
    <row r="127" spans="1:25" ht="17" customHeight="1" x14ac:dyDescent="0.2">
      <c r="A127" s="4">
        <v>42370</v>
      </c>
      <c r="B127" s="2">
        <f>MONTH(Table2[[#This Row],[Measurement Date]])</f>
        <v>1</v>
      </c>
      <c r="C127" s="3">
        <f>YEAR(Table2[[#This Row],[Measurement Date]])</f>
        <v>2016</v>
      </c>
      <c r="D127" s="3">
        <v>48</v>
      </c>
      <c r="E127" s="3">
        <v>2</v>
      </c>
      <c r="F127" t="s">
        <v>41</v>
      </c>
      <c r="G127" s="9" t="s">
        <v>149</v>
      </c>
      <c r="H127" t="s">
        <v>248</v>
      </c>
      <c r="I127" t="s">
        <v>150</v>
      </c>
      <c r="J127" s="15"/>
      <c r="K127" s="3">
        <v>23.8</v>
      </c>
      <c r="L127" s="25">
        <f>Table2[[#This Row],[Revised/New Efficiency (%)]]</f>
        <v>23.8</v>
      </c>
      <c r="M127" s="3">
        <v>0.5</v>
      </c>
      <c r="N127" s="12">
        <v>11562</v>
      </c>
      <c r="O127" s="3" t="s">
        <v>28</v>
      </c>
      <c r="P127" s="12">
        <v>53.4</v>
      </c>
      <c r="Q127" s="12" t="s">
        <v>113</v>
      </c>
      <c r="R127" s="3">
        <v>6.32</v>
      </c>
      <c r="T127" s="3">
        <v>81.599999999999994</v>
      </c>
      <c r="U127" s="3" t="s">
        <v>100</v>
      </c>
      <c r="V127" s="5"/>
      <c r="W127" s="5">
        <f>10*P127*R127*T127/(K127*N127)</f>
        <v>1.0007798947290383</v>
      </c>
      <c r="X127" s="18"/>
    </row>
    <row r="128" spans="1:25" ht="17" customHeight="1" x14ac:dyDescent="0.2">
      <c r="A128" s="4">
        <v>42614</v>
      </c>
      <c r="B128" s="2">
        <f>MONTH(Table2[[#This Row],[Measurement Date]])</f>
        <v>9</v>
      </c>
      <c r="C128" s="3">
        <f>YEAR(Table2[[#This Row],[Measurement Date]])</f>
        <v>2016</v>
      </c>
      <c r="D128" s="3">
        <v>49</v>
      </c>
      <c r="E128" s="3">
        <v>3</v>
      </c>
      <c r="F128" t="s">
        <v>41</v>
      </c>
      <c r="G128" s="9" t="s">
        <v>152</v>
      </c>
      <c r="H128" t="s">
        <v>251</v>
      </c>
      <c r="I128" t="s">
        <v>153</v>
      </c>
      <c r="J128" s="15"/>
      <c r="K128" s="3">
        <v>24.4</v>
      </c>
      <c r="L128" s="25">
        <f>Table2[[#This Row],[Revised/New Efficiency (%)]]</f>
        <v>24.4</v>
      </c>
      <c r="M128" s="3">
        <v>0.5</v>
      </c>
      <c r="N128" s="12">
        <v>13177</v>
      </c>
      <c r="O128" s="3" t="s">
        <v>72</v>
      </c>
      <c r="P128" s="12">
        <v>79.5</v>
      </c>
      <c r="Q128" s="12" t="s">
        <v>113</v>
      </c>
      <c r="R128" s="3">
        <v>5.04</v>
      </c>
      <c r="T128" s="3">
        <v>80.099999999999994</v>
      </c>
      <c r="U128" s="3" t="s">
        <v>100</v>
      </c>
      <c r="V128" s="5"/>
      <c r="W128" s="5">
        <f>10*P128*R128*T128/(K128*N128)</f>
        <v>0.99821435014064497</v>
      </c>
      <c r="X128" s="18"/>
    </row>
    <row r="129" spans="1:25" ht="17" customHeight="1" x14ac:dyDescent="0.2">
      <c r="A129" s="4">
        <v>42644</v>
      </c>
      <c r="B129" s="2">
        <f>MONTH(Table2[[#This Row],[Measurement Date]])</f>
        <v>10</v>
      </c>
      <c r="C129" s="3">
        <f>YEAR(Table2[[#This Row],[Measurement Date]])</f>
        <v>2016</v>
      </c>
      <c r="D129" s="3">
        <v>49</v>
      </c>
      <c r="E129" s="3">
        <v>3</v>
      </c>
      <c r="F129" t="s">
        <v>41</v>
      </c>
      <c r="G129" s="9" t="s">
        <v>65</v>
      </c>
      <c r="H129" t="s">
        <v>255</v>
      </c>
      <c r="I129" t="s">
        <v>143</v>
      </c>
      <c r="J129" s="15"/>
      <c r="K129" s="3">
        <v>19.899999999999999</v>
      </c>
      <c r="L129" s="25">
        <f>Table2[[#This Row],[Revised/New Efficiency (%)]]</f>
        <v>19.899999999999999</v>
      </c>
      <c r="M129" s="3">
        <v>0.4</v>
      </c>
      <c r="N129" s="12">
        <v>15143</v>
      </c>
      <c r="O129" s="3" t="s">
        <v>28</v>
      </c>
      <c r="P129" s="12">
        <v>78.87</v>
      </c>
      <c r="Q129" s="12" t="s">
        <v>113</v>
      </c>
      <c r="R129" s="3">
        <v>4.7949999999999999</v>
      </c>
      <c r="T129" s="3">
        <v>79.5</v>
      </c>
      <c r="U129" s="2" t="s">
        <v>115</v>
      </c>
      <c r="V129" s="5"/>
      <c r="W129" s="5">
        <f>10*P129*R129*T129/(K129*N129)</f>
        <v>0.99770599597074083</v>
      </c>
      <c r="X129" s="18"/>
    </row>
    <row r="130" spans="1:25" ht="17" customHeight="1" x14ac:dyDescent="0.2">
      <c r="A130" s="4">
        <v>42826</v>
      </c>
      <c r="B130" s="2">
        <v>4</v>
      </c>
      <c r="C130" s="3">
        <v>2017</v>
      </c>
      <c r="D130" s="3">
        <v>50</v>
      </c>
      <c r="E130" s="3">
        <v>1</v>
      </c>
      <c r="F130" t="s">
        <v>158</v>
      </c>
      <c r="G130" s="9" t="s">
        <v>158</v>
      </c>
      <c r="H130" t="s">
        <v>171</v>
      </c>
      <c r="I130" t="s">
        <v>172</v>
      </c>
      <c r="J130" s="15"/>
      <c r="K130" s="13">
        <v>16</v>
      </c>
      <c r="L130" s="25">
        <f>K130</f>
        <v>16</v>
      </c>
      <c r="M130" s="3">
        <v>0.4</v>
      </c>
      <c r="N130" s="3">
        <v>16.29</v>
      </c>
      <c r="O130" s="3" t="s">
        <v>28</v>
      </c>
      <c r="P130" s="12"/>
      <c r="Q130" s="12"/>
      <c r="U130" s="3" t="s">
        <v>161</v>
      </c>
      <c r="V130" s="5"/>
      <c r="W130" s="5"/>
      <c r="X130" s="18"/>
    </row>
    <row r="131" spans="1:25" ht="17" customHeight="1" x14ac:dyDescent="0.2">
      <c r="A131" s="4">
        <v>42736</v>
      </c>
      <c r="B131" s="2">
        <f>MONTH(Table2[[#This Row],[Measurement Date]])</f>
        <v>1</v>
      </c>
      <c r="C131" s="3">
        <f>YEAR(Table2[[#This Row],[Measurement Date]])</f>
        <v>2017</v>
      </c>
      <c r="D131" s="3">
        <v>50</v>
      </c>
      <c r="E131" s="3">
        <v>3</v>
      </c>
      <c r="F131" t="s">
        <v>35</v>
      </c>
      <c r="G131" s="9" t="s">
        <v>209</v>
      </c>
      <c r="H131" t="s">
        <v>154</v>
      </c>
      <c r="I131" t="s">
        <v>131</v>
      </c>
      <c r="J131" s="15"/>
      <c r="K131" s="3">
        <v>19.2</v>
      </c>
      <c r="L131" s="25">
        <f>Table2[[#This Row],[Revised/New Efficiency (%)]]</f>
        <v>19.2</v>
      </c>
      <c r="M131" s="3">
        <v>0.5</v>
      </c>
      <c r="N131" s="12">
        <v>841</v>
      </c>
      <c r="O131" s="3" t="s">
        <v>72</v>
      </c>
      <c r="P131" s="12" t="s">
        <v>155</v>
      </c>
      <c r="Q131" s="12"/>
      <c r="R131" s="3">
        <v>0.45600000000000002</v>
      </c>
      <c r="T131" s="3">
        <v>73.7</v>
      </c>
      <c r="U131" s="3" t="s">
        <v>100</v>
      </c>
      <c r="V131" s="5"/>
      <c r="W131" s="5">
        <f>10*P131*R131*T131/(K131*N131)</f>
        <v>0.99902497027348403</v>
      </c>
      <c r="X131" s="18"/>
      <c r="Y131" t="s">
        <v>156</v>
      </c>
    </row>
    <row r="132" spans="1:25" ht="17" customHeight="1" x14ac:dyDescent="0.2">
      <c r="A132" s="4">
        <v>43040</v>
      </c>
      <c r="B132" s="2">
        <f>MONTH(Table2[[#This Row],[Measurement Date]])</f>
        <v>11</v>
      </c>
      <c r="C132" s="3">
        <f>YEAR(Table2[[#This Row],[Measurement Date]])</f>
        <v>2017</v>
      </c>
      <c r="D132" s="3">
        <v>51</v>
      </c>
      <c r="E132" s="3">
        <v>3</v>
      </c>
      <c r="F132" t="s">
        <v>103</v>
      </c>
      <c r="G132" s="9" t="s">
        <v>104</v>
      </c>
      <c r="H132" t="s">
        <v>105</v>
      </c>
      <c r="I132" t="s">
        <v>106</v>
      </c>
      <c r="J132" s="15"/>
      <c r="K132" s="3">
        <v>25.1</v>
      </c>
      <c r="L132" s="25">
        <f>K132</f>
        <v>25.1</v>
      </c>
      <c r="M132" s="3">
        <v>0.8</v>
      </c>
      <c r="N132" s="3">
        <v>866.45</v>
      </c>
      <c r="O132" s="3" t="s">
        <v>28</v>
      </c>
      <c r="P132" s="12" t="s">
        <v>157</v>
      </c>
      <c r="Q132" s="12"/>
      <c r="R132" s="3">
        <v>2.3029999999999999</v>
      </c>
      <c r="T132" s="3">
        <v>85.3</v>
      </c>
      <c r="U132" s="3" t="s">
        <v>115</v>
      </c>
      <c r="V132" s="5"/>
      <c r="W132" s="5">
        <f>10*P132*R132*T132/(K132*N132)</f>
        <v>1.0008419536695388</v>
      </c>
      <c r="X132" s="18"/>
    </row>
    <row r="133" spans="1:25" ht="17" customHeight="1" x14ac:dyDescent="0.2">
      <c r="A133" s="4">
        <v>43221</v>
      </c>
      <c r="B133" s="2">
        <f>MONTH(Table2[[#This Row],[Measurement Date]])</f>
        <v>5</v>
      </c>
      <c r="C133" s="3">
        <f>YEAR(Table2[[#This Row],[Measurement Date]])</f>
        <v>2018</v>
      </c>
      <c r="D133" s="3">
        <v>52</v>
      </c>
      <c r="E133" s="3">
        <v>1</v>
      </c>
      <c r="F133" t="s">
        <v>158</v>
      </c>
      <c r="G133" t="s">
        <v>158</v>
      </c>
      <c r="H133" t="s">
        <v>203</v>
      </c>
      <c r="I133" t="s">
        <v>160</v>
      </c>
      <c r="J133"/>
      <c r="K133" s="2">
        <v>17.25</v>
      </c>
      <c r="L133" s="25">
        <f>Table2[[#This Row],[Revised/New Efficiency (%)]]</f>
        <v>17.25</v>
      </c>
      <c r="M133" s="2">
        <v>0.6</v>
      </c>
      <c r="N133" s="2">
        <v>277</v>
      </c>
      <c r="O133" s="2" t="s">
        <v>72</v>
      </c>
      <c r="P133" s="24"/>
      <c r="Q133" s="2"/>
      <c r="S133" s="2"/>
      <c r="T133" s="2"/>
      <c r="U133" s="2" t="s">
        <v>161</v>
      </c>
      <c r="X133" s="18"/>
      <c r="Y133" t="s">
        <v>162</v>
      </c>
    </row>
    <row r="134" spans="1:25" ht="17" customHeight="1" x14ac:dyDescent="0.2">
      <c r="A134" s="4">
        <v>43160</v>
      </c>
      <c r="B134" s="2">
        <f>MONTH(Table2[[#This Row],[Measurement Date]])</f>
        <v>3</v>
      </c>
      <c r="C134" s="3">
        <f>YEAR(Table2[[#This Row],[Measurement Date]])</f>
        <v>2018</v>
      </c>
      <c r="D134" s="3">
        <v>52</v>
      </c>
      <c r="E134" s="3">
        <v>1</v>
      </c>
      <c r="F134" t="s">
        <v>158</v>
      </c>
      <c r="G134" t="s">
        <v>158</v>
      </c>
      <c r="H134" t="s">
        <v>163</v>
      </c>
      <c r="I134" t="s">
        <v>119</v>
      </c>
      <c r="J134"/>
      <c r="K134" s="2">
        <v>11.7</v>
      </c>
      <c r="L134" s="25">
        <f>Table2[[#This Row],[Revised/New Efficiency (%)]]</f>
        <v>11.7</v>
      </c>
      <c r="M134" s="2">
        <v>0.4</v>
      </c>
      <c r="N134" s="2">
        <v>703</v>
      </c>
      <c r="O134" s="2" t="s">
        <v>72</v>
      </c>
      <c r="P134" s="2"/>
      <c r="Q134" s="2"/>
      <c r="S134" s="2"/>
      <c r="T134" s="2"/>
      <c r="U134" s="2" t="s">
        <v>100</v>
      </c>
      <c r="X134" s="18"/>
      <c r="Y134" t="s">
        <v>164</v>
      </c>
    </row>
    <row r="135" spans="1:25" ht="17" customHeight="1" x14ac:dyDescent="0.2">
      <c r="A135" s="4">
        <v>43191</v>
      </c>
      <c r="B135" s="2">
        <f>MONTH(Table2[[#This Row],[Measurement Date]])</f>
        <v>4</v>
      </c>
      <c r="C135" s="3">
        <f>YEAR(Table2[[#This Row],[Measurement Date]])</f>
        <v>2018</v>
      </c>
      <c r="D135" s="3">
        <v>52</v>
      </c>
      <c r="E135" s="3">
        <v>4</v>
      </c>
      <c r="F135" t="s">
        <v>158</v>
      </c>
      <c r="G135" t="s">
        <v>158</v>
      </c>
      <c r="H135" t="s">
        <v>165</v>
      </c>
      <c r="I135" t="s">
        <v>119</v>
      </c>
      <c r="J135"/>
      <c r="K135" s="2">
        <v>11.6</v>
      </c>
      <c r="L135" s="25">
        <f>Table2[[#This Row],[Revised/New Efficiency (%)]]</f>
        <v>11.6</v>
      </c>
      <c r="M135" s="2">
        <v>0.4</v>
      </c>
      <c r="N135" s="2">
        <v>802</v>
      </c>
      <c r="O135" s="2" t="s">
        <v>72</v>
      </c>
      <c r="P135" s="2">
        <v>23.79</v>
      </c>
      <c r="Q135" s="2"/>
      <c r="R135" s="2">
        <v>0.57699999999999996</v>
      </c>
      <c r="S135" s="2"/>
      <c r="T135" s="17">
        <v>68</v>
      </c>
      <c r="U135" s="2" t="s">
        <v>100</v>
      </c>
      <c r="W135" s="5">
        <f>10*P135*R135*T135/(K135*N135)</f>
        <v>1.0033369593258235</v>
      </c>
      <c r="X135" s="18"/>
      <c r="Y135" t="s">
        <v>164</v>
      </c>
    </row>
    <row r="136" spans="1:25" ht="17" customHeight="1" x14ac:dyDescent="0.2">
      <c r="A136" s="4">
        <v>43739</v>
      </c>
      <c r="B136" s="3">
        <v>10</v>
      </c>
      <c r="C136" s="3">
        <v>2019</v>
      </c>
      <c r="D136" s="3">
        <v>55</v>
      </c>
      <c r="E136" s="3">
        <v>1</v>
      </c>
      <c r="F136" t="s">
        <v>91</v>
      </c>
      <c r="G136" t="s">
        <v>91</v>
      </c>
      <c r="H136" t="s">
        <v>204</v>
      </c>
      <c r="I136" t="s">
        <v>205</v>
      </c>
      <c r="J136"/>
      <c r="K136" s="3">
        <v>11.7</v>
      </c>
      <c r="L136" s="13">
        <v>11.7</v>
      </c>
      <c r="M136" s="3">
        <v>0.25</v>
      </c>
      <c r="N136" s="3">
        <v>204</v>
      </c>
      <c r="O136" s="3" t="s">
        <v>72</v>
      </c>
      <c r="S136" s="2"/>
      <c r="U136" s="3" t="s">
        <v>115</v>
      </c>
      <c r="W136" s="5"/>
      <c r="X136" s="18"/>
    </row>
    <row r="137" spans="1:25" ht="17" customHeight="1" x14ac:dyDescent="0.2">
      <c r="A137" s="4">
        <v>43586</v>
      </c>
      <c r="B137" s="3">
        <v>5</v>
      </c>
      <c r="C137" s="3">
        <v>2019</v>
      </c>
      <c r="D137" s="3">
        <v>55</v>
      </c>
      <c r="E137" s="3">
        <v>4</v>
      </c>
      <c r="F137" t="s">
        <v>158</v>
      </c>
      <c r="G137" t="s">
        <v>158</v>
      </c>
      <c r="H137" t="s">
        <v>208</v>
      </c>
      <c r="I137" t="s">
        <v>150</v>
      </c>
      <c r="J137"/>
      <c r="K137" s="3">
        <v>16.100000000000001</v>
      </c>
      <c r="L137" s="3">
        <v>16.100000000000001</v>
      </c>
      <c r="M137" s="3">
        <v>0.5</v>
      </c>
      <c r="N137" s="3">
        <v>802</v>
      </c>
      <c r="O137" s="3" t="s">
        <v>72</v>
      </c>
      <c r="P137" s="3">
        <v>57.3</v>
      </c>
      <c r="R137" s="3">
        <v>0.32100000000000001</v>
      </c>
      <c r="T137" s="3">
        <v>70.3</v>
      </c>
      <c r="U137" s="3" t="s">
        <v>100</v>
      </c>
      <c r="W137" s="5">
        <f>10*P137*R137*T137/(K137*N137)</f>
        <v>1.0014164820867086</v>
      </c>
      <c r="X137" s="18"/>
    </row>
    <row r="138" spans="1:25" ht="17" customHeight="1" x14ac:dyDescent="0.2">
      <c r="A138" s="4">
        <v>43556</v>
      </c>
      <c r="B138" s="3">
        <v>4</v>
      </c>
      <c r="C138" s="3">
        <v>2019</v>
      </c>
      <c r="D138" s="3">
        <v>54</v>
      </c>
      <c r="E138" s="3">
        <v>4</v>
      </c>
      <c r="F138" t="s">
        <v>35</v>
      </c>
      <c r="G138" t="s">
        <v>209</v>
      </c>
      <c r="H138" t="s">
        <v>247</v>
      </c>
      <c r="I138" t="s">
        <v>98</v>
      </c>
      <c r="J138"/>
      <c r="K138" s="3">
        <v>17.399999999999999</v>
      </c>
      <c r="L138" s="3">
        <v>17.399999999999999</v>
      </c>
      <c r="M138" s="3">
        <v>0.6</v>
      </c>
      <c r="N138" s="3">
        <v>10850</v>
      </c>
      <c r="O138" s="3" t="s">
        <v>28</v>
      </c>
      <c r="P138" s="3">
        <v>58.2</v>
      </c>
      <c r="R138" s="3">
        <v>4.3789999999999996</v>
      </c>
      <c r="T138" s="3">
        <v>74.3</v>
      </c>
      <c r="U138" s="3" t="s">
        <v>115</v>
      </c>
      <c r="W138" s="5">
        <f>10*P138*R138*T138/(K138*N138)</f>
        <v>1.0030157603686636</v>
      </c>
      <c r="X138" s="18"/>
    </row>
    <row r="139" spans="1:25" ht="17" customHeight="1" x14ac:dyDescent="0.2">
      <c r="A139" s="4">
        <v>43739</v>
      </c>
      <c r="B139" s="3">
        <v>10</v>
      </c>
      <c r="C139" s="3">
        <v>2019</v>
      </c>
      <c r="D139" s="3">
        <v>55</v>
      </c>
      <c r="E139" s="3">
        <v>4</v>
      </c>
      <c r="F139" t="s">
        <v>41</v>
      </c>
      <c r="G139" t="s">
        <v>65</v>
      </c>
      <c r="H139" t="s">
        <v>254</v>
      </c>
      <c r="I139" t="s">
        <v>206</v>
      </c>
      <c r="J139"/>
      <c r="K139" s="3">
        <v>20.399999999999999</v>
      </c>
      <c r="L139" s="3">
        <v>20.399999999999999</v>
      </c>
      <c r="M139" s="3">
        <v>0.3</v>
      </c>
      <c r="N139" s="3">
        <v>14818</v>
      </c>
      <c r="O139" s="3" t="s">
        <v>28</v>
      </c>
      <c r="P139" s="3">
        <v>39.9</v>
      </c>
      <c r="Q139" s="3" t="s">
        <v>207</v>
      </c>
      <c r="R139" s="3">
        <v>9.83</v>
      </c>
      <c r="T139" s="3">
        <v>77.2</v>
      </c>
      <c r="U139" s="3" t="s">
        <v>115</v>
      </c>
      <c r="W139" s="5">
        <f>10*P139*R139*T139/(K139*N139)</f>
        <v>1.0016683604201571</v>
      </c>
      <c r="X139" s="18"/>
    </row>
    <row r="140" spans="1:25" ht="17" customHeight="1" x14ac:dyDescent="0.2">
      <c r="A140" s="4">
        <v>43709</v>
      </c>
      <c r="B140" s="3">
        <v>9</v>
      </c>
      <c r="C140" s="3">
        <v>2019</v>
      </c>
      <c r="D140" s="3">
        <v>55</v>
      </c>
      <c r="E140" s="3">
        <v>4</v>
      </c>
      <c r="F140" t="s">
        <v>35</v>
      </c>
      <c r="G140" t="s">
        <v>36</v>
      </c>
      <c r="H140" t="s">
        <v>257</v>
      </c>
      <c r="I140" t="s">
        <v>110</v>
      </c>
      <c r="J140"/>
      <c r="K140" s="3">
        <v>19</v>
      </c>
      <c r="L140" s="3">
        <v>19</v>
      </c>
      <c r="M140" s="3">
        <v>0.9</v>
      </c>
      <c r="N140" s="3">
        <v>23573</v>
      </c>
      <c r="O140" s="3" t="s">
        <v>72</v>
      </c>
      <c r="P140" s="3">
        <v>227.8</v>
      </c>
      <c r="R140" s="3">
        <v>2.56</v>
      </c>
      <c r="T140" s="3">
        <v>76.599999999999994</v>
      </c>
      <c r="U140" s="3" t="s">
        <v>115</v>
      </c>
      <c r="W140" s="5">
        <f>10*P140*R140*T140/(K140*N140)</f>
        <v>0.99736471029523066</v>
      </c>
      <c r="X140" s="19"/>
    </row>
    <row r="141" spans="1:25" ht="17" customHeight="1" x14ac:dyDescent="0.2">
      <c r="A141" s="4">
        <v>43859</v>
      </c>
      <c r="B141" s="2">
        <v>1</v>
      </c>
      <c r="C141" s="3">
        <v>2020</v>
      </c>
      <c r="D141" s="3">
        <v>56</v>
      </c>
      <c r="E141" s="3">
        <v>56</v>
      </c>
      <c r="F141" t="s">
        <v>158</v>
      </c>
      <c r="G141" t="s">
        <v>158</v>
      </c>
      <c r="H141" t="s">
        <v>263</v>
      </c>
      <c r="I141" t="s">
        <v>150</v>
      </c>
      <c r="J141"/>
      <c r="K141" s="2">
        <v>17.899999999999999</v>
      </c>
      <c r="L141" s="2">
        <v>17.899999999999999</v>
      </c>
      <c r="M141" s="2"/>
      <c r="N141" s="2">
        <v>802</v>
      </c>
      <c r="O141" s="2" t="s">
        <v>72</v>
      </c>
      <c r="P141" s="2"/>
      <c r="Q141" s="2"/>
      <c r="R141" s="2"/>
      <c r="S141" s="2"/>
      <c r="T141" s="17"/>
      <c r="U141" s="2" t="s">
        <v>100</v>
      </c>
      <c r="W141" s="5"/>
      <c r="X141" s="25"/>
      <c r="Y141" t="s">
        <v>264</v>
      </c>
    </row>
    <row r="142" spans="1:25" s="9" customFormat="1" ht="17" customHeight="1" x14ac:dyDescent="0.2">
      <c r="A142" s="44">
        <v>44248</v>
      </c>
      <c r="B142" s="3">
        <v>2</v>
      </c>
      <c r="C142" s="3">
        <v>2021</v>
      </c>
      <c r="D142" s="3">
        <v>58</v>
      </c>
      <c r="E142" s="3">
        <v>4</v>
      </c>
      <c r="F142" s="9" t="s">
        <v>35</v>
      </c>
      <c r="G142" s="9" t="s">
        <v>209</v>
      </c>
      <c r="H142" s="9" t="s">
        <v>265</v>
      </c>
      <c r="I142" s="9" t="s">
        <v>129</v>
      </c>
      <c r="K142" s="3">
        <v>19.600000000000001</v>
      </c>
      <c r="L142" s="3"/>
      <c r="M142" s="3">
        <v>1.64</v>
      </c>
      <c r="N142" s="3">
        <v>670.6</v>
      </c>
      <c r="O142" s="3" t="s">
        <v>72</v>
      </c>
      <c r="P142" s="3">
        <v>75.69</v>
      </c>
      <c r="Q142" s="3"/>
      <c r="R142" s="3">
        <v>0.22939999999999999</v>
      </c>
      <c r="S142" s="3"/>
      <c r="T142" s="3">
        <v>75.849999999999994</v>
      </c>
      <c r="U142" s="3" t="s">
        <v>29</v>
      </c>
      <c r="V142" s="3"/>
      <c r="W142" s="3"/>
    </row>
    <row r="143" spans="1:25" s="9" customFormat="1" ht="17" customHeight="1" x14ac:dyDescent="0.2">
      <c r="A143" s="44">
        <v>44825</v>
      </c>
      <c r="B143" s="3">
        <v>9</v>
      </c>
      <c r="C143" s="3">
        <v>2021</v>
      </c>
      <c r="D143" s="3">
        <v>60</v>
      </c>
      <c r="E143" s="3"/>
      <c r="F143" s="9" t="s">
        <v>35</v>
      </c>
      <c r="G143" s="9" t="s">
        <v>36</v>
      </c>
      <c r="H143" s="9" t="s">
        <v>257</v>
      </c>
      <c r="I143" s="9" t="s">
        <v>110</v>
      </c>
      <c r="K143" s="3">
        <v>19.47</v>
      </c>
      <c r="L143" s="3">
        <v>19.47</v>
      </c>
      <c r="M143" s="3">
        <v>1.36</v>
      </c>
      <c r="N143" s="3">
        <v>23581.8</v>
      </c>
      <c r="O143" s="3" t="s">
        <v>72</v>
      </c>
      <c r="P143" s="3">
        <v>227.9</v>
      </c>
      <c r="Q143" s="3"/>
      <c r="R143" s="3">
        <v>2.6219999999999999</v>
      </c>
      <c r="S143" s="3"/>
      <c r="T143" s="3">
        <v>76.849999999999994</v>
      </c>
      <c r="U143" s="3" t="s">
        <v>29</v>
      </c>
      <c r="V143" s="3"/>
      <c r="W143" s="3"/>
    </row>
    <row r="144" spans="1:25" s="9" customFormat="1" ht="17" customHeight="1" x14ac:dyDescent="0.2">
      <c r="A144" s="41">
        <v>44552</v>
      </c>
      <c r="B144" s="2">
        <v>12</v>
      </c>
      <c r="C144" s="3">
        <f>YEAR(Table2[[#This Row],[Measurement Date]])</f>
        <v>2021</v>
      </c>
      <c r="D144" s="3" t="s">
        <v>266</v>
      </c>
      <c r="E144" s="3"/>
      <c r="F144" s="9" t="s">
        <v>35</v>
      </c>
      <c r="G144" s="9" t="s">
        <v>267</v>
      </c>
      <c r="H144" s="9" t="s">
        <v>265</v>
      </c>
      <c r="I144" s="9" t="s">
        <v>129</v>
      </c>
      <c r="J144" s="42"/>
      <c r="K144" s="10">
        <v>0.19800000000000001</v>
      </c>
      <c r="L144" s="2"/>
      <c r="M144" s="10">
        <v>1.61E-2</v>
      </c>
      <c r="N144" s="40" t="s">
        <v>268</v>
      </c>
      <c r="O144" s="3" t="s">
        <v>28</v>
      </c>
      <c r="P144" s="12" t="s">
        <v>269</v>
      </c>
      <c r="Q144" s="12"/>
      <c r="R144" s="3">
        <v>0.2296</v>
      </c>
      <c r="S144" s="3"/>
      <c r="T144" s="10">
        <v>0.75860000000000005</v>
      </c>
      <c r="U144" s="3" t="s">
        <v>29</v>
      </c>
      <c r="V144" s="5"/>
      <c r="W144" s="5"/>
      <c r="X144" s="43"/>
    </row>
    <row r="145" spans="1:25" ht="17" customHeight="1" x14ac:dyDescent="0.2">
      <c r="A145" s="45">
        <v>45253</v>
      </c>
      <c r="B145" s="2">
        <f>MONTH(Table2[[#This Row],[Measurement Date]])</f>
        <v>11</v>
      </c>
      <c r="C145" s="3">
        <f>YEAR(Table2[[#This Row],[Measurement Date]])</f>
        <v>2023</v>
      </c>
      <c r="D145" s="3">
        <v>64</v>
      </c>
      <c r="E145" s="3">
        <v>4</v>
      </c>
      <c r="F145" s="3" t="s">
        <v>91</v>
      </c>
      <c r="G145" s="9" t="s">
        <v>91</v>
      </c>
      <c r="H145" t="s">
        <v>265</v>
      </c>
      <c r="I145" t="s">
        <v>270</v>
      </c>
      <c r="J145" s="46"/>
      <c r="K145" s="10">
        <v>0.14460000000000001</v>
      </c>
      <c r="L145" s="2"/>
      <c r="M145" s="10">
        <v>1.2999999999999999E-2</v>
      </c>
      <c r="N145" s="47" t="s">
        <v>271</v>
      </c>
      <c r="O145" s="3" t="s">
        <v>28</v>
      </c>
      <c r="P145" s="12" t="s">
        <v>272</v>
      </c>
      <c r="Q145" s="12"/>
      <c r="R145" s="3">
        <v>0.12529999999999999</v>
      </c>
      <c r="T145" s="10">
        <v>0.746</v>
      </c>
      <c r="U145" s="3" t="s">
        <v>115</v>
      </c>
      <c r="V145" s="5"/>
      <c r="W145" s="5"/>
      <c r="X145" s="19"/>
    </row>
    <row r="146" spans="1:25" ht="17" customHeight="1" x14ac:dyDescent="0.2">
      <c r="A146" s="45">
        <v>45069</v>
      </c>
      <c r="B146" s="2">
        <f>MONTH(Table2[[#This Row],[Measurement Date]])</f>
        <v>5</v>
      </c>
      <c r="C146" s="3">
        <f>YEAR(Table2[[#This Row],[Measurement Date]])</f>
        <v>2023</v>
      </c>
      <c r="D146" s="3">
        <v>64</v>
      </c>
      <c r="E146" s="3">
        <v>4</v>
      </c>
      <c r="F146" s="3" t="s">
        <v>41</v>
      </c>
      <c r="G146" s="9" t="s">
        <v>62</v>
      </c>
      <c r="H146" t="s">
        <v>249</v>
      </c>
      <c r="I146" t="s">
        <v>276</v>
      </c>
      <c r="J146" s="46"/>
      <c r="K146" s="10">
        <v>0.24199999999999999</v>
      </c>
      <c r="L146" s="2"/>
      <c r="M146" s="10">
        <v>0.01</v>
      </c>
      <c r="N146" s="48" t="s">
        <v>277</v>
      </c>
      <c r="O146" s="3" t="s">
        <v>72</v>
      </c>
      <c r="P146" s="12" t="s">
        <v>278</v>
      </c>
      <c r="Q146" s="12"/>
      <c r="R146" s="3">
        <v>6.4080000000000004</v>
      </c>
      <c r="T146" s="10">
        <v>0.82899999999999996</v>
      </c>
      <c r="U146" s="3" t="s">
        <v>29</v>
      </c>
      <c r="V146" s="5"/>
      <c r="W146" s="5"/>
      <c r="X146" s="19"/>
    </row>
    <row r="147" spans="1:25" ht="17" customHeight="1" x14ac:dyDescent="0.2">
      <c r="A147" s="45">
        <v>45100</v>
      </c>
      <c r="B147" s="2">
        <f>MONTH(Table2[[#This Row],[Measurement Date]])</f>
        <v>6</v>
      </c>
      <c r="C147" s="3">
        <f>YEAR(Table2[[#This Row],[Measurement Date]])</f>
        <v>2023</v>
      </c>
      <c r="D147" s="3">
        <v>64</v>
      </c>
      <c r="E147" s="3">
        <v>4</v>
      </c>
      <c r="F147" s="3" t="s">
        <v>36</v>
      </c>
      <c r="G147" s="9" t="s">
        <v>36</v>
      </c>
      <c r="H147" t="s">
        <v>273</v>
      </c>
      <c r="I147" t="s">
        <v>110</v>
      </c>
      <c r="J147" s="46"/>
      <c r="K147" s="10">
        <v>0.19900000000000001</v>
      </c>
      <c r="L147" s="2"/>
      <c r="M147" s="10">
        <v>1.4E-2</v>
      </c>
      <c r="N147" s="48" t="s">
        <v>274</v>
      </c>
      <c r="O147" s="3" t="s">
        <v>72</v>
      </c>
      <c r="P147" s="12" t="s">
        <v>275</v>
      </c>
      <c r="Q147" s="12"/>
      <c r="R147" s="3">
        <v>2.6749999999999998</v>
      </c>
      <c r="T147" s="10">
        <v>0.77100000000000002</v>
      </c>
      <c r="U147" s="3" t="s">
        <v>29</v>
      </c>
      <c r="V147" s="5"/>
      <c r="W147" s="5"/>
      <c r="X147" s="19"/>
    </row>
    <row r="148" spans="1:25" ht="17" customHeight="1" x14ac:dyDescent="0.2">
      <c r="A148" s="45">
        <v>45321</v>
      </c>
      <c r="B148" s="2">
        <f>MONTH(Table2[[#This Row],[Measurement Date]])</f>
        <v>1</v>
      </c>
      <c r="C148" s="3">
        <f>YEAR(Table2[[#This Row],[Measurement Date]])</f>
        <v>2024</v>
      </c>
      <c r="D148" s="3">
        <v>64</v>
      </c>
      <c r="E148" s="3">
        <v>4</v>
      </c>
      <c r="F148" s="3" t="s">
        <v>41</v>
      </c>
      <c r="G148" s="9" t="s">
        <v>62</v>
      </c>
      <c r="H148" t="s">
        <v>249</v>
      </c>
      <c r="I148" t="s">
        <v>276</v>
      </c>
      <c r="J148" s="46"/>
      <c r="K148" s="10">
        <v>0.249</v>
      </c>
      <c r="L148" s="2"/>
      <c r="M148" s="10">
        <v>0.01</v>
      </c>
      <c r="N148" s="47" t="s">
        <v>279</v>
      </c>
      <c r="O148" s="3" t="s">
        <v>72</v>
      </c>
      <c r="P148" s="12" t="s">
        <v>280</v>
      </c>
      <c r="Q148" s="12"/>
      <c r="R148" s="3">
        <v>6.4130000000000003</v>
      </c>
      <c r="T148" s="10">
        <v>0.82799999999999996</v>
      </c>
      <c r="U148" s="3" t="s">
        <v>29</v>
      </c>
      <c r="V148" s="5"/>
      <c r="W148" s="5"/>
      <c r="X148" s="19"/>
    </row>
    <row r="149" spans="1:25" ht="17" customHeight="1" x14ac:dyDescent="0.2">
      <c r="A149" s="45">
        <v>45286</v>
      </c>
      <c r="B149" s="2">
        <f>MONTH(Table2[[#This Row],[Measurement Date]])</f>
        <v>12</v>
      </c>
      <c r="C149" s="3">
        <f>YEAR(Table2[[#This Row],[Measurement Date]])</f>
        <v>2023</v>
      </c>
      <c r="D149" s="3">
        <v>64</v>
      </c>
      <c r="E149" s="3">
        <v>4</v>
      </c>
      <c r="F149" s="3" t="s">
        <v>158</v>
      </c>
      <c r="G149" s="9" t="s">
        <v>158</v>
      </c>
      <c r="H149" t="s">
        <v>263</v>
      </c>
      <c r="I149" t="s">
        <v>281</v>
      </c>
      <c r="J149" s="46"/>
      <c r="K149" s="10">
        <v>0.192</v>
      </c>
      <c r="L149" s="2"/>
      <c r="M149" s="10">
        <v>2.1000000000000001E-2</v>
      </c>
      <c r="N149" s="47" t="s">
        <v>282</v>
      </c>
      <c r="O149" s="3" t="s">
        <v>72</v>
      </c>
      <c r="P149" s="12"/>
      <c r="Q149" s="12"/>
      <c r="T149" s="10"/>
      <c r="U149" s="3" t="s">
        <v>29</v>
      </c>
      <c r="V149" s="5"/>
      <c r="W149" s="5"/>
      <c r="X149" s="19"/>
      <c r="Y149" t="s">
        <v>264</v>
      </c>
    </row>
    <row r="150" spans="1:25" ht="17" customHeight="1" x14ac:dyDescent="0.2">
      <c r="A150" s="45">
        <v>45436</v>
      </c>
      <c r="B150" s="2">
        <f>MONTH(Table2[[#This Row],[Measurement Date]])</f>
        <v>5</v>
      </c>
      <c r="C150" s="3">
        <f>YEAR(Table2[[#This Row],[Measurement Date]])</f>
        <v>2024</v>
      </c>
      <c r="D150" s="3">
        <v>64</v>
      </c>
      <c r="E150" s="3">
        <v>4</v>
      </c>
      <c r="F150" s="3" t="s">
        <v>158</v>
      </c>
      <c r="G150" s="9" t="s">
        <v>158</v>
      </c>
      <c r="H150" t="s">
        <v>265</v>
      </c>
      <c r="I150" t="s">
        <v>283</v>
      </c>
      <c r="J150" s="46"/>
      <c r="K150" s="10">
        <v>0.20599999999999999</v>
      </c>
      <c r="L150" s="2"/>
      <c r="M150" s="10">
        <v>3.3000000000000002E-2</v>
      </c>
      <c r="N150" s="47" t="s">
        <v>284</v>
      </c>
      <c r="O150" s="3" t="s">
        <v>72</v>
      </c>
      <c r="P150" s="12"/>
      <c r="Q150" s="12"/>
      <c r="T150" s="10"/>
      <c r="U150" s="3" t="s">
        <v>115</v>
      </c>
      <c r="V150" s="5"/>
      <c r="W150" s="5"/>
      <c r="X150" s="19"/>
      <c r="Y150" t="s">
        <v>264</v>
      </c>
    </row>
    <row r="151" spans="1:25" ht="17" customHeight="1" x14ac:dyDescent="0.2">
      <c r="A151" s="45">
        <v>45528</v>
      </c>
      <c r="B151" s="2">
        <f>MONTH(Table2[[#This Row],[Measurement Date]])</f>
        <v>8</v>
      </c>
      <c r="C151" s="3">
        <f>YEAR(Table2[[#This Row],[Measurement Date]])</f>
        <v>2024</v>
      </c>
      <c r="D151" s="3">
        <v>65</v>
      </c>
      <c r="E151" s="3">
        <v>4</v>
      </c>
      <c r="F151" s="3" t="s">
        <v>41</v>
      </c>
      <c r="G151" s="9" t="s">
        <v>288</v>
      </c>
      <c r="I151" t="s">
        <v>285</v>
      </c>
      <c r="J151" s="49"/>
      <c r="K151" s="7">
        <v>0.254</v>
      </c>
      <c r="L151" s="2"/>
      <c r="M151" s="7">
        <v>0.01</v>
      </c>
      <c r="N151" s="48" t="s">
        <v>286</v>
      </c>
      <c r="O151" s="3" t="s">
        <v>72</v>
      </c>
      <c r="P151" s="12" t="s">
        <v>287</v>
      </c>
      <c r="Q151" s="12"/>
      <c r="R151" s="3">
        <v>13.872999999999999</v>
      </c>
      <c r="T151" s="7">
        <v>0.83399999999999996</v>
      </c>
      <c r="U151" s="3" t="s">
        <v>29</v>
      </c>
      <c r="V151" s="5"/>
      <c r="W151" s="5"/>
      <c r="X151" s="18"/>
    </row>
    <row r="152" spans="1:25" ht="17" customHeight="1" x14ac:dyDescent="0.2">
      <c r="A152" s="45">
        <v>45559</v>
      </c>
      <c r="B152" s="2">
        <v>9</v>
      </c>
      <c r="C152" s="3">
        <v>2024</v>
      </c>
      <c r="D152" s="3">
        <v>66</v>
      </c>
      <c r="E152" s="3">
        <v>4</v>
      </c>
      <c r="F152" s="3" t="s">
        <v>41</v>
      </c>
      <c r="G152" s="9" t="s">
        <v>62</v>
      </c>
      <c r="I152" t="s">
        <v>285</v>
      </c>
      <c r="J152" s="46"/>
      <c r="K152" s="10">
        <v>0.254</v>
      </c>
      <c r="L152" s="2"/>
      <c r="M152" s="10">
        <v>1.7000000000000001E-2</v>
      </c>
      <c r="N152" s="47" t="s">
        <v>289</v>
      </c>
      <c r="O152" s="3" t="s">
        <v>72</v>
      </c>
      <c r="P152" s="12" t="s">
        <v>290</v>
      </c>
      <c r="Q152" s="12"/>
      <c r="R152" s="3">
        <v>14.43</v>
      </c>
      <c r="T152" s="10">
        <v>0.83579999999999999</v>
      </c>
      <c r="U152" s="3" t="s">
        <v>115</v>
      </c>
      <c r="V152" s="5"/>
      <c r="W152" s="5"/>
      <c r="X152" s="19"/>
    </row>
    <row r="153" spans="1:25" ht="17" customHeight="1" x14ac:dyDescent="0.2">
      <c r="A153" s="45">
        <v>45627</v>
      </c>
      <c r="B153" s="2">
        <f>MONTH(Table2[[#This Row],[Measurement Date]])</f>
        <v>12</v>
      </c>
      <c r="C153" s="3">
        <f>YEAR(Table2[[#This Row],[Measurement Date]])</f>
        <v>2024</v>
      </c>
      <c r="D153" s="3">
        <v>66</v>
      </c>
      <c r="E153" s="3">
        <v>4</v>
      </c>
      <c r="F153" s="3" t="s">
        <v>158</v>
      </c>
      <c r="G153" s="9" t="s">
        <v>158</v>
      </c>
      <c r="H153" t="s">
        <v>291</v>
      </c>
      <c r="I153" t="s">
        <v>281</v>
      </c>
      <c r="J153" s="46"/>
      <c r="K153" s="10">
        <v>0.21099999999999999</v>
      </c>
      <c r="L153" s="2"/>
      <c r="M153" s="10">
        <v>2.1000000000000001E-2</v>
      </c>
      <c r="N153" s="47" t="s">
        <v>292</v>
      </c>
      <c r="O153" s="3" t="s">
        <v>72</v>
      </c>
      <c r="P153" s="12"/>
      <c r="Q153" s="12"/>
      <c r="T153" s="10"/>
      <c r="U153" s="3" t="s">
        <v>29</v>
      </c>
      <c r="V153" s="5"/>
      <c r="W153" s="5"/>
      <c r="X153" s="19"/>
      <c r="Y153" t="s">
        <v>264</v>
      </c>
    </row>
    <row r="154" spans="1:25" ht="17" customHeight="1" x14ac:dyDescent="0.2">
      <c r="A154" s="45">
        <v>45682</v>
      </c>
      <c r="B154" s="2">
        <f>MONTH(Table2[[#This Row],[Measurement Date]])</f>
        <v>1</v>
      </c>
      <c r="C154" s="3">
        <f>YEAR(Table2[[#This Row],[Measurement Date]])</f>
        <v>2025</v>
      </c>
      <c r="D154" s="3">
        <v>66</v>
      </c>
      <c r="E154" s="3">
        <v>4</v>
      </c>
      <c r="F154" s="3" t="s">
        <v>41</v>
      </c>
      <c r="G154" s="9" t="s">
        <v>62</v>
      </c>
      <c r="H154" t="s">
        <v>293</v>
      </c>
      <c r="I154" t="s">
        <v>285</v>
      </c>
      <c r="J154" s="49"/>
      <c r="K154" s="7">
        <v>0.26</v>
      </c>
      <c r="L154" s="2"/>
      <c r="M154" s="7">
        <v>0.01</v>
      </c>
      <c r="N154" s="48" t="s">
        <v>294</v>
      </c>
      <c r="O154" s="3" t="s">
        <v>72</v>
      </c>
      <c r="P154" s="12" t="s">
        <v>295</v>
      </c>
      <c r="Q154" s="12"/>
      <c r="R154" s="3">
        <v>13.896000000000001</v>
      </c>
      <c r="T154" s="7">
        <v>0.84</v>
      </c>
      <c r="U154" s="3" t="s">
        <v>29</v>
      </c>
      <c r="V154" s="5"/>
      <c r="W154" s="5"/>
      <c r="X154" s="18"/>
    </row>
    <row r="155" spans="1:25" ht="17" customHeight="1" x14ac:dyDescent="0.2">
      <c r="A155" s="45">
        <v>45692</v>
      </c>
      <c r="B155" s="2">
        <f>MONTH(Table2[[#This Row],[Measurement Date]])</f>
        <v>2</v>
      </c>
      <c r="C155" s="3">
        <f>YEAR(Table2[[#This Row],[Measurement Date]])</f>
        <v>2025</v>
      </c>
      <c r="D155" s="3" t="s">
        <v>266</v>
      </c>
      <c r="E155" s="3">
        <v>5</v>
      </c>
      <c r="F155" s="3" t="s">
        <v>296</v>
      </c>
      <c r="G155" s="9" t="s">
        <v>302</v>
      </c>
      <c r="H155" t="s">
        <v>297</v>
      </c>
      <c r="I155" t="s">
        <v>298</v>
      </c>
      <c r="J155" s="46"/>
      <c r="K155" s="10">
        <v>0.2281</v>
      </c>
      <c r="L155" s="2"/>
      <c r="M155" s="10">
        <v>3.5999999999999997E-2</v>
      </c>
      <c r="N155" s="47" t="s">
        <v>299</v>
      </c>
      <c r="O155" s="3" t="s">
        <v>72</v>
      </c>
      <c r="P155" s="12" t="s">
        <v>300</v>
      </c>
      <c r="Q155" s="12"/>
      <c r="R155" s="3">
        <v>0.28199999999999997</v>
      </c>
      <c r="T155" s="10">
        <v>0.70679999999999998</v>
      </c>
      <c r="U155" s="3" t="s">
        <v>115</v>
      </c>
      <c r="V155" s="5"/>
      <c r="W155" s="5"/>
      <c r="X155" s="19"/>
    </row>
    <row r="156" spans="1:25" ht="17" customHeight="1" x14ac:dyDescent="0.2">
      <c r="A156" s="45">
        <v>45444</v>
      </c>
      <c r="B156" s="2">
        <f>MONTH(Table2[[#This Row],[Measurement Date]])</f>
        <v>6</v>
      </c>
      <c r="C156" s="3">
        <f>YEAR(Table2[[#This Row],[Measurement Date]])</f>
        <v>2024</v>
      </c>
      <c r="D156" s="3">
        <v>65</v>
      </c>
      <c r="E156" s="3">
        <v>4</v>
      </c>
      <c r="F156" s="3" t="s">
        <v>301</v>
      </c>
      <c r="G156" s="9" t="s">
        <v>303</v>
      </c>
      <c r="H156" t="s">
        <v>304</v>
      </c>
      <c r="I156" t="s">
        <v>305</v>
      </c>
      <c r="J156" s="46"/>
      <c r="K156" s="10">
        <v>0.26900000000000002</v>
      </c>
      <c r="L156" s="2"/>
      <c r="M156" s="10">
        <v>0.01</v>
      </c>
      <c r="N156" s="47" t="s">
        <v>306</v>
      </c>
      <c r="O156" s="3" t="s">
        <v>72</v>
      </c>
      <c r="P156" s="12" t="s">
        <v>307</v>
      </c>
      <c r="Q156" s="12"/>
      <c r="R156" s="3">
        <v>9.4559999999999995</v>
      </c>
      <c r="T156" s="10">
        <v>0.81100000000000005</v>
      </c>
      <c r="U156" s="3" t="s">
        <v>115</v>
      </c>
      <c r="V156" s="5"/>
      <c r="W156" s="5"/>
      <c r="X156" s="19"/>
    </row>
    <row r="157" spans="1:25" ht="17" customHeight="1" x14ac:dyDescent="0.2">
      <c r="A157" s="45">
        <v>45790</v>
      </c>
      <c r="B157" s="2">
        <f>MONTH(Table2[[#This Row],[Measurement Date]])</f>
        <v>5</v>
      </c>
      <c r="C157" s="3">
        <f>YEAR(Table2[[#This Row],[Measurement Date]])</f>
        <v>2025</v>
      </c>
      <c r="D157" s="3">
        <v>67</v>
      </c>
      <c r="E157" s="3">
        <v>5</v>
      </c>
      <c r="F157" s="3" t="s">
        <v>301</v>
      </c>
      <c r="G157" s="9" t="s">
        <v>303</v>
      </c>
      <c r="H157" t="s">
        <v>304</v>
      </c>
      <c r="I157" t="s">
        <v>143</v>
      </c>
      <c r="J157" s="46"/>
      <c r="K157" s="10">
        <v>0.27200000000000002</v>
      </c>
      <c r="L157" s="2"/>
      <c r="M157" s="10">
        <v>3.3000000000000002E-2</v>
      </c>
      <c r="N157" s="47" t="s">
        <v>308</v>
      </c>
      <c r="O157" s="3" t="s">
        <v>72</v>
      </c>
      <c r="P157" s="12" t="s">
        <v>309</v>
      </c>
      <c r="Q157" s="12"/>
      <c r="R157" s="3">
        <v>7.0970000000000004</v>
      </c>
      <c r="T157" s="10">
        <v>0.80769999999999997</v>
      </c>
      <c r="U157" s="3" t="s">
        <v>115</v>
      </c>
      <c r="V157" s="5"/>
      <c r="W157" s="5"/>
      <c r="X157" s="19"/>
    </row>
    <row r="158" spans="1:25" ht="17" customHeight="1" x14ac:dyDescent="0.2">
      <c r="A158" s="45">
        <v>45863</v>
      </c>
      <c r="B158" s="2">
        <f>MONTH(Table2[[#This Row],[Measurement Date]])</f>
        <v>7</v>
      </c>
      <c r="C158" s="3">
        <f>YEAR(Table2[[#This Row],[Measurement Date]])</f>
        <v>2025</v>
      </c>
      <c r="D158" s="3">
        <v>67</v>
      </c>
      <c r="E158" s="3">
        <v>5</v>
      </c>
      <c r="F158" s="3" t="s">
        <v>301</v>
      </c>
      <c r="G158" s="9" t="s">
        <v>303</v>
      </c>
      <c r="H158" t="s">
        <v>310</v>
      </c>
      <c r="I158" t="s">
        <v>285</v>
      </c>
      <c r="J158" s="49"/>
      <c r="K158" s="7">
        <v>0.311</v>
      </c>
      <c r="L158" s="2"/>
      <c r="M158" s="7">
        <v>2.9000000000000001E-2</v>
      </c>
      <c r="N158" s="48" t="s">
        <v>311</v>
      </c>
      <c r="O158" s="3" t="s">
        <v>72</v>
      </c>
      <c r="P158" s="12" t="s">
        <v>312</v>
      </c>
      <c r="Q158" s="12"/>
      <c r="R158" s="3">
        <v>5.056</v>
      </c>
      <c r="T158" s="7">
        <v>0.82499999999999996</v>
      </c>
      <c r="U158" s="3" t="s">
        <v>115</v>
      </c>
      <c r="V158" s="5"/>
      <c r="W158" s="5"/>
      <c r="X158" s="18"/>
    </row>
    <row r="159" spans="1:25" ht="17" customHeight="1" x14ac:dyDescent="0.2">
      <c r="A159" s="45">
        <v>45894</v>
      </c>
      <c r="B159" s="2">
        <f>MONTH(Table2[[#This Row],[Measurement Date]])</f>
        <v>8</v>
      </c>
      <c r="C159" s="3">
        <f>YEAR(Table2[[#This Row],[Measurement Date]])</f>
        <v>2025</v>
      </c>
      <c r="D159" s="3" t="s">
        <v>313</v>
      </c>
      <c r="E159" s="3">
        <v>5</v>
      </c>
      <c r="F159" s="3" t="s">
        <v>41</v>
      </c>
      <c r="G159" s="9" t="s">
        <v>288</v>
      </c>
      <c r="H159" t="s">
        <v>293</v>
      </c>
      <c r="I159" t="s">
        <v>285</v>
      </c>
      <c r="J159" s="49"/>
      <c r="K159" s="7">
        <v>0.26169999999999999</v>
      </c>
      <c r="L159" s="2"/>
      <c r="M159" s="7">
        <v>2.5999999999999999E-2</v>
      </c>
      <c r="N159" s="48" t="s">
        <v>314</v>
      </c>
      <c r="O159" s="3" t="s">
        <v>72</v>
      </c>
      <c r="P159" s="12" t="s">
        <v>295</v>
      </c>
      <c r="Q159" s="12"/>
      <c r="R159" s="3">
        <v>14.53</v>
      </c>
      <c r="T159" s="7">
        <v>0.83979999999999999</v>
      </c>
      <c r="U159" s="3" t="s">
        <v>115</v>
      </c>
      <c r="V159" s="5"/>
      <c r="W159" s="5"/>
      <c r="X159" s="18"/>
    </row>
  </sheetData>
  <phoneticPr fontId="3" type="noConversion"/>
  <printOptions horizontalCentered="1"/>
  <pageMargins left="0.25" right="0.25" top="0.25" bottom="0.25" header="0.3" footer="0.3"/>
  <pageSetup scale="46"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6709B-4A24-5A4E-9FAD-157A21AC0A62}">
  <dimension ref="A1:A3"/>
  <sheetViews>
    <sheetView tabSelected="1" workbookViewId="0">
      <selection activeCell="A3" sqref="A3"/>
    </sheetView>
  </sheetViews>
  <sheetFormatPr baseColWidth="10" defaultRowHeight="16" x14ac:dyDescent="0.2"/>
  <cols>
    <col min="1" max="1" width="195.83203125" customWidth="1"/>
  </cols>
  <sheetData>
    <row r="1" spans="1:1" ht="66" customHeight="1" x14ac:dyDescent="0.25">
      <c r="A1" s="50" t="s">
        <v>315</v>
      </c>
    </row>
    <row r="2" spans="1:1" ht="216" x14ac:dyDescent="0.25">
      <c r="A2" s="51" t="s">
        <v>316</v>
      </c>
    </row>
    <row r="3" spans="1:1" ht="240" x14ac:dyDescent="0.25">
      <c r="A3" s="51" t="s">
        <v>317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FDF2859A54F448A424AA23A5AFE811" ma:contentTypeVersion="11" ma:contentTypeDescription="Create a new document." ma:contentTypeScope="" ma:versionID="313159a59063e36e0f84f8be68b5351d">
  <xsd:schema xmlns:xsd="http://www.w3.org/2001/XMLSchema" xmlns:xs="http://www.w3.org/2001/XMLSchema" xmlns:p="http://schemas.microsoft.com/office/2006/metadata/properties" xmlns:ns2="fa0a56a3-021a-4f67-ac4f-6670dbfcf84c" xmlns:ns3="41173730-f8b1-408b-9350-2343e4e77121" targetNamespace="http://schemas.microsoft.com/office/2006/metadata/properties" ma:root="true" ma:fieldsID="06cafe61a94a14381df0d98669bf1956" ns2:_="" ns3:_="">
    <xsd:import namespace="fa0a56a3-021a-4f67-ac4f-6670dbfcf84c"/>
    <xsd:import namespace="41173730-f8b1-408b-9350-2343e4e7712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0a56a3-021a-4f67-ac4f-6670dbfcf8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7834da80-57da-4863-8816-2e6886d1e86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173730-f8b1-408b-9350-2343e4e77121"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f72c0ec-2ad8-4fe2-aeff-7e1b8bbdde40}" ma:internalName="TaxCatchAll" ma:showField="CatchAllData" ma:web="41173730-f8b1-408b-9350-2343e4e771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a0a56a3-021a-4f67-ac4f-6670dbfcf84c">
      <Terms xmlns="http://schemas.microsoft.com/office/infopath/2007/PartnerControls"/>
    </lcf76f155ced4ddcb4097134ff3c332f>
    <TaxCatchAll xmlns="41173730-f8b1-408b-9350-2343e4e77121" xsi:nil="true"/>
  </documentManagement>
</p:properties>
</file>

<file path=customXml/itemProps1.xml><?xml version="1.0" encoding="utf-8"?>
<ds:datastoreItem xmlns:ds="http://schemas.openxmlformats.org/officeDocument/2006/customXml" ds:itemID="{C4685822-3BB9-4F40-81D7-826D4F5762A0}">
  <ds:schemaRefs>
    <ds:schemaRef ds:uri="http://schemas.microsoft.com/sharepoint/v3/contenttype/forms"/>
  </ds:schemaRefs>
</ds:datastoreItem>
</file>

<file path=customXml/itemProps2.xml><?xml version="1.0" encoding="utf-8"?>
<ds:datastoreItem xmlns:ds="http://schemas.openxmlformats.org/officeDocument/2006/customXml" ds:itemID="{5FC3BAFC-9451-4BE7-B34A-10514246EF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0a56a3-021a-4f67-ac4f-6670dbfcf84c"/>
    <ds:schemaRef ds:uri="41173730-f8b1-408b-9350-2343e4e771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A4CB51-E8BF-49AF-9F51-22164DC7ECCD}">
  <ds:schemaRefs>
    <ds:schemaRef ds:uri="41173730-f8b1-408b-9350-2343e4e77121"/>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fa0a56a3-021a-4f67-ac4f-6670dbfcf84c"/>
    <ds:schemaRef ds:uri="http://www.w3.org/XML/1998/namespace"/>
    <ds:schemaRef ds:uri="http://schemas.microsoft.com/office/2006/metadata/properties"/>
    <ds:schemaRef ds:uri="http://purl.org/dc/dcmitype/"/>
    <ds:schemaRef ds:uri="http://purl.org/dc/elements/1.1/"/>
  </ds:schemaRefs>
</ds:datastoreItem>
</file>

<file path=docMetadata/LabelInfo.xml><?xml version="1.0" encoding="utf-8"?>
<clbl:labelList xmlns:clbl="http://schemas.microsoft.com/office/2020/mipLabelMetadata">
  <clbl:label id="{95965d95-ecc0-4720-b759-1f33c42ed7da}" enabled="1" method="Standard" siteId="{a0f29d7e-28cd-4f54-8442-7885aee7c080}"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PIP data</vt:lpstr>
      <vt:lpstr>Data Disclaimer</vt:lpstr>
      <vt:lpstr>'PIP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Kurtz Sarah</dc:creator>
  <cp:keywords/>
  <dc:description/>
  <cp:lastModifiedBy>Dreves, Harrison</cp:lastModifiedBy>
  <cp:revision/>
  <dcterms:created xsi:type="dcterms:W3CDTF">2017-08-14T04:22:49Z</dcterms:created>
  <dcterms:modified xsi:type="dcterms:W3CDTF">2025-12-23T21:25:28Z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965d95-ecc0-4720-b759-1f33c42ed7da_Enabled">
    <vt:lpwstr>true</vt:lpwstr>
  </property>
  <property fmtid="{D5CDD505-2E9C-101B-9397-08002B2CF9AE}" pid="3" name="MSIP_Label_95965d95-ecc0-4720-b759-1f33c42ed7da_SetDate">
    <vt:lpwstr>2023-12-15T17:58:03Z</vt:lpwstr>
  </property>
  <property fmtid="{D5CDD505-2E9C-101B-9397-08002B2CF9AE}" pid="4" name="MSIP_Label_95965d95-ecc0-4720-b759-1f33c42ed7da_Method">
    <vt:lpwstr>Standard</vt:lpwstr>
  </property>
  <property fmtid="{D5CDD505-2E9C-101B-9397-08002B2CF9AE}" pid="5" name="MSIP_Label_95965d95-ecc0-4720-b759-1f33c42ed7da_Name">
    <vt:lpwstr>General</vt:lpwstr>
  </property>
  <property fmtid="{D5CDD505-2E9C-101B-9397-08002B2CF9AE}" pid="6" name="MSIP_Label_95965d95-ecc0-4720-b759-1f33c42ed7da_SiteId">
    <vt:lpwstr>a0f29d7e-28cd-4f54-8442-7885aee7c080</vt:lpwstr>
  </property>
  <property fmtid="{D5CDD505-2E9C-101B-9397-08002B2CF9AE}" pid="7" name="MSIP_Label_95965d95-ecc0-4720-b759-1f33c42ed7da_ActionId">
    <vt:lpwstr>1e6b6135-92e6-4cca-bfea-438a26490481</vt:lpwstr>
  </property>
  <property fmtid="{D5CDD505-2E9C-101B-9397-08002B2CF9AE}" pid="8" name="MSIP_Label_95965d95-ecc0-4720-b759-1f33c42ed7da_ContentBits">
    <vt:lpwstr>0</vt:lpwstr>
  </property>
  <property fmtid="{D5CDD505-2E9C-101B-9397-08002B2CF9AE}" pid="9" name="ContentTypeId">
    <vt:lpwstr>0x010100CCFDF2859A54F448A424AA23A5AFE811</vt:lpwstr>
  </property>
  <property fmtid="{D5CDD505-2E9C-101B-9397-08002B2CF9AE}" pid="10" name="MediaServiceImageTags">
    <vt:lpwstr/>
  </property>
</Properties>
</file>